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embeddings/oleObject1.bin" ContentType="application/vnd.openxmlformats-officedocument.oleObject"/>
  <Override PartName="/xl/comments2.xml" ContentType="application/vnd.openxmlformats-officedocument.spreadsheetml.comments+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mc:AlternateContent xmlns:mc="http://schemas.openxmlformats.org/markup-compatibility/2006">
    <mc:Choice Requires="x15">
      <x15ac:absPath xmlns:x15ac="http://schemas.microsoft.com/office/spreadsheetml/2010/11/ac" url="U:\nalvarez\NATALIA\MAPA DE RIESGOS POR PROCESOS\"/>
    </mc:Choice>
  </mc:AlternateContent>
  <bookViews>
    <workbookView xWindow="0" yWindow="0" windowWidth="20490" windowHeight="7755" firstSheet="2" activeTab="2"/>
  </bookViews>
  <sheets>
    <sheet name="CONTEXTO ESTRATÉGICO" sheetId="25" state="hidden" r:id="rId1"/>
    <sheet name="MAPEO" sheetId="22" state="hidden" r:id="rId2"/>
    <sheet name="MATRIZ MAPA DE RIESGOS" sheetId="3" r:id="rId3"/>
    <sheet name="CONTROLES" sheetId="6" r:id="rId4"/>
    <sheet name="Evaluacion" sheetId="21" state="hidden" r:id="rId5"/>
    <sheet name="Hoja1" sheetId="24" r:id="rId6"/>
  </sheets>
  <externalReferences>
    <externalReference r:id="rId7"/>
    <externalReference r:id="rId8"/>
    <externalReference r:id="rId9"/>
    <externalReference r:id="rId10"/>
    <externalReference r:id="rId11"/>
    <externalReference r:id="rId12"/>
    <externalReference r:id="rId13"/>
  </externalReferences>
  <definedNames>
    <definedName name="_xlnm._FilterDatabase" localSheetId="3" hidden="1">CONTROLES!$A$9:$AL$29</definedName>
    <definedName name="_xlnm._FilterDatabase" localSheetId="2" hidden="1">'MATRIZ MAPA DE RIESGOS'!$A$7:$AK$27</definedName>
    <definedName name="_xlnm.Print_Area" localSheetId="2">'MATRIZ MAPA DE RIESGOS'!$A$4:$X$10</definedName>
    <definedName name="RIESGOS" localSheetId="2">'MATRIZ MAPA DE RIESGOS'!$AK$8:$AK$10</definedName>
    <definedName name="_xlnm.Print_Titles" localSheetId="2">'MATRIZ MAPA DE RIESGOS'!$5:$7</definedName>
  </definedNames>
  <calcPr calcId="152511"/>
</workbook>
</file>

<file path=xl/calcChain.xml><?xml version="1.0" encoding="utf-8"?>
<calcChain xmlns="http://schemas.openxmlformats.org/spreadsheetml/2006/main">
  <c r="L29" i="6" l="1"/>
  <c r="K29" i="6"/>
  <c r="C11" i="6"/>
  <c r="C12" i="6"/>
  <c r="C13" i="6"/>
  <c r="C14" i="6"/>
  <c r="C15" i="6"/>
  <c r="C16" i="6"/>
  <c r="C17" i="6"/>
  <c r="C18" i="6"/>
  <c r="C19" i="6"/>
  <c r="C20" i="6"/>
  <c r="C21" i="6"/>
  <c r="C22" i="6"/>
  <c r="C23" i="6"/>
  <c r="C24" i="6"/>
  <c r="C25" i="6"/>
  <c r="C26" i="6"/>
  <c r="C27" i="6"/>
  <c r="C28" i="6"/>
  <c r="C29" i="6"/>
  <c r="A11" i="6"/>
  <c r="A12" i="6"/>
  <c r="A13" i="6"/>
  <c r="A14" i="6"/>
  <c r="A15" i="6"/>
  <c r="A16" i="6"/>
  <c r="A17" i="6"/>
  <c r="A18" i="6"/>
  <c r="A19" i="6"/>
  <c r="A20" i="6"/>
  <c r="A21" i="6"/>
  <c r="A22" i="6"/>
  <c r="A23" i="6"/>
  <c r="A24" i="6"/>
  <c r="A25" i="6"/>
  <c r="A26" i="6"/>
  <c r="A27" i="6"/>
  <c r="A28" i="6"/>
  <c r="A29" i="6"/>
  <c r="B11" i="6"/>
  <c r="B12" i="6"/>
  <c r="B13" i="6"/>
  <c r="B14" i="6"/>
  <c r="B15" i="6"/>
  <c r="B16" i="6"/>
  <c r="B17" i="6"/>
  <c r="B18" i="6"/>
  <c r="B19" i="6"/>
  <c r="B20" i="6"/>
  <c r="B21" i="6"/>
  <c r="B22" i="6"/>
  <c r="B23" i="6"/>
  <c r="B24" i="6"/>
  <c r="B25" i="6"/>
  <c r="B26" i="6"/>
  <c r="B27" i="6"/>
  <c r="B28" i="6"/>
  <c r="B29" i="6"/>
  <c r="J28" i="6" l="1"/>
  <c r="K28" i="6"/>
  <c r="L28" i="6"/>
  <c r="B25" i="3"/>
  <c r="A25" i="3"/>
  <c r="M25" i="3"/>
  <c r="K25" i="3"/>
  <c r="J27" i="6"/>
  <c r="K27" i="6"/>
  <c r="L27" i="6"/>
  <c r="K12" i="6"/>
  <c r="L12" i="6"/>
  <c r="K13" i="6"/>
  <c r="L13" i="6"/>
  <c r="K14" i="6"/>
  <c r="L14" i="6"/>
  <c r="K15" i="6"/>
  <c r="L15" i="6"/>
  <c r="K16" i="6"/>
  <c r="L16" i="6"/>
  <c r="K17" i="6"/>
  <c r="L17" i="6"/>
  <c r="K18" i="6"/>
  <c r="L18" i="6"/>
  <c r="K19" i="6"/>
  <c r="L19" i="6"/>
  <c r="K20" i="6"/>
  <c r="L20" i="6"/>
  <c r="K21" i="6"/>
  <c r="L21" i="6"/>
  <c r="K22" i="6"/>
  <c r="L22" i="6"/>
  <c r="K23" i="6"/>
  <c r="L23" i="6"/>
  <c r="L24" i="6"/>
  <c r="K24" i="6"/>
  <c r="L25" i="6"/>
  <c r="K25" i="6"/>
  <c r="K26" i="6"/>
  <c r="L26" i="6"/>
  <c r="M22" i="3"/>
  <c r="M23" i="3"/>
  <c r="M24" i="3"/>
  <c r="M21" i="3"/>
  <c r="M20" i="3"/>
  <c r="J26" i="6"/>
  <c r="J29" i="6"/>
  <c r="J25" i="6"/>
  <c r="B24" i="3"/>
  <c r="B23" i="3"/>
  <c r="A24" i="3"/>
  <c r="A23" i="3"/>
  <c r="J24" i="6"/>
  <c r="J23" i="6"/>
  <c r="B22" i="3"/>
  <c r="K21" i="3"/>
  <c r="K20" i="3"/>
  <c r="K19" i="3"/>
  <c r="K13" i="3"/>
  <c r="M13" i="3"/>
  <c r="K14" i="3"/>
  <c r="M14" i="3"/>
  <c r="K15" i="3"/>
  <c r="M15" i="3"/>
  <c r="K16" i="3"/>
  <c r="M16" i="3"/>
  <c r="K17" i="3"/>
  <c r="M17" i="3"/>
  <c r="K18" i="3"/>
  <c r="M18" i="3"/>
  <c r="M19" i="3"/>
  <c r="B21" i="3"/>
  <c r="A21" i="3"/>
  <c r="A20" i="3"/>
  <c r="N29" i="6" l="1"/>
  <c r="R27" i="3" s="1"/>
  <c r="M29" i="6"/>
  <c r="Q27" i="3" s="1"/>
  <c r="M28" i="6"/>
  <c r="M23" i="6"/>
  <c r="Q21" i="3" s="1"/>
  <c r="M27" i="6"/>
  <c r="M26" i="6"/>
  <c r="J22" i="6"/>
  <c r="B20" i="3"/>
  <c r="D16" i="3"/>
  <c r="N16" i="3"/>
  <c r="O16" i="3" s="1"/>
  <c r="J21" i="6"/>
  <c r="B19" i="3"/>
  <c r="A19" i="3"/>
  <c r="N19" i="3"/>
  <c r="O19" i="3" s="1"/>
  <c r="D19" i="3"/>
  <c r="N18" i="3"/>
  <c r="O18" i="3" s="1"/>
  <c r="J20" i="6"/>
  <c r="B18" i="3"/>
  <c r="A18" i="3"/>
  <c r="N17" i="3"/>
  <c r="O17" i="3" s="1"/>
  <c r="A17" i="3"/>
  <c r="B17" i="3"/>
  <c r="D17" i="3"/>
  <c r="C143" i="25"/>
  <c r="C142" i="25"/>
  <c r="C141" i="25"/>
  <c r="C140" i="25"/>
  <c r="C139" i="25"/>
  <c r="C138" i="25"/>
  <c r="C136" i="25"/>
  <c r="C135" i="25"/>
  <c r="C134" i="25"/>
  <c r="J19" i="6"/>
  <c r="J18" i="6"/>
  <c r="N23" i="6" l="1"/>
  <c r="R21" i="3" s="1"/>
  <c r="N28" i="6"/>
  <c r="R26" i="3" s="1"/>
  <c r="Q26" i="3"/>
  <c r="N27" i="6"/>
  <c r="R25" i="3" s="1"/>
  <c r="Q25" i="3"/>
  <c r="N26" i="6"/>
  <c r="R24" i="3" s="1"/>
  <c r="Q24" i="3"/>
  <c r="M25" i="6"/>
  <c r="M24" i="6"/>
  <c r="M22" i="6"/>
  <c r="M21" i="6"/>
  <c r="Q19" i="3" s="1"/>
  <c r="M19" i="6"/>
  <c r="N19" i="6" s="1"/>
  <c r="M20" i="6"/>
  <c r="Q18" i="3" s="1"/>
  <c r="M18" i="6"/>
  <c r="Q16" i="3" s="1"/>
  <c r="N22" i="6" l="1"/>
  <c r="R20" i="3" s="1"/>
  <c r="Q20" i="3"/>
  <c r="N24" i="6"/>
  <c r="R22" i="3" s="1"/>
  <c r="Q22" i="3"/>
  <c r="N25" i="6"/>
  <c r="R23" i="3" s="1"/>
  <c r="Q23" i="3"/>
  <c r="N21" i="6"/>
  <c r="N18" i="6"/>
  <c r="R16" i="3" s="1"/>
  <c r="S16" i="3" s="1"/>
  <c r="N20" i="6"/>
  <c r="Q17" i="3"/>
  <c r="R19" i="3" l="1"/>
  <c r="S19" i="3" s="1"/>
  <c r="R18" i="3"/>
  <c r="S18" i="3" s="1"/>
  <c r="R17" i="3"/>
  <c r="S17" i="3" s="1"/>
  <c r="J17" i="6" l="1"/>
  <c r="B10" i="6"/>
  <c r="B16" i="3"/>
  <c r="A16" i="3"/>
  <c r="B15" i="3"/>
  <c r="A15" i="3"/>
  <c r="N15" i="3"/>
  <c r="O15" i="3" s="1"/>
  <c r="M17" i="6" l="1"/>
  <c r="Q15" i="3" s="1"/>
  <c r="J13" i="6"/>
  <c r="J14" i="6"/>
  <c r="J15" i="6"/>
  <c r="J16" i="6"/>
  <c r="J12" i="6"/>
  <c r="B14" i="3"/>
  <c r="B13" i="3"/>
  <c r="A14" i="3"/>
  <c r="A13" i="3"/>
  <c r="B12" i="3"/>
  <c r="N14" i="3"/>
  <c r="O14" i="3" s="1"/>
  <c r="D14" i="3"/>
  <c r="N13" i="3"/>
  <c r="O13" i="3" s="1"/>
  <c r="D13" i="3"/>
  <c r="N17" i="6" l="1"/>
  <c r="R15" i="3" s="1"/>
  <c r="M16" i="6"/>
  <c r="Q14" i="3" s="1"/>
  <c r="N16" i="6"/>
  <c r="R14" i="3" s="1"/>
  <c r="S14" i="3" s="1"/>
  <c r="M15" i="6" l="1"/>
  <c r="Q13" i="3" s="1"/>
  <c r="S15" i="3"/>
  <c r="C10" i="6"/>
  <c r="N15" i="6" l="1"/>
  <c r="R13" i="3" s="1"/>
  <c r="S13" i="3" s="1"/>
  <c r="N12" i="3"/>
  <c r="M14" i="6" s="1"/>
  <c r="Q12" i="3" s="1"/>
  <c r="O12" i="3" l="1"/>
  <c r="N14" i="6" s="1"/>
  <c r="R12" i="3" s="1"/>
  <c r="A12" i="3"/>
  <c r="C82" i="25"/>
  <c r="C80" i="25"/>
  <c r="C79" i="25"/>
  <c r="C78" i="25"/>
  <c r="C77" i="25"/>
  <c r="C76" i="25"/>
  <c r="C75" i="25"/>
  <c r="C74" i="25"/>
  <c r="C73" i="25"/>
  <c r="M12" i="3"/>
  <c r="K12" i="3"/>
  <c r="D12" i="3"/>
  <c r="S12" i="3" l="1"/>
  <c r="J11" i="6"/>
  <c r="B11" i="3"/>
  <c r="B10" i="3"/>
  <c r="B9" i="3"/>
  <c r="A10" i="3"/>
  <c r="A11" i="3"/>
  <c r="N11" i="3"/>
  <c r="M11" i="3"/>
  <c r="K11" i="3"/>
  <c r="D11" i="3"/>
  <c r="N10" i="3"/>
  <c r="M10" i="3"/>
  <c r="K10" i="3"/>
  <c r="D10" i="3"/>
  <c r="A9" i="3"/>
  <c r="A8" i="3"/>
  <c r="A10" i="6" s="1"/>
  <c r="B8" i="3"/>
  <c r="O10" i="3" l="1"/>
  <c r="N12" i="6" s="1"/>
  <c r="R10" i="3" s="1"/>
  <c r="S10" i="3" s="1"/>
  <c r="M12" i="6"/>
  <c r="Q10" i="3" s="1"/>
  <c r="O11" i="3"/>
  <c r="N13" i="6" s="1"/>
  <c r="R11" i="3" s="1"/>
  <c r="M13" i="6"/>
  <c r="Q11" i="3" s="1"/>
  <c r="K11" i="6"/>
  <c r="L11" i="6"/>
  <c r="M11" i="6" l="1"/>
  <c r="Q9" i="3" s="1"/>
  <c r="N27" i="3"/>
  <c r="O27" i="3" s="1"/>
  <c r="M27" i="3"/>
  <c r="K27" i="3"/>
  <c r="N9" i="3"/>
  <c r="O9" i="3" s="1"/>
  <c r="M9" i="3"/>
  <c r="K9" i="3"/>
  <c r="J10" i="6"/>
  <c r="N26" i="3"/>
  <c r="O26" i="3" s="1"/>
  <c r="M26" i="3"/>
  <c r="K26" i="3"/>
  <c r="K8" i="3"/>
  <c r="D8" i="3"/>
  <c r="C36" i="25"/>
  <c r="C37" i="25"/>
  <c r="C35" i="25"/>
  <c r="C30" i="25"/>
  <c r="M8" i="3"/>
  <c r="N8" i="3"/>
  <c r="O8" i="3" s="1"/>
  <c r="C34" i="25"/>
  <c r="C33" i="25"/>
  <c r="C29" i="25"/>
  <c r="H5" i="22"/>
  <c r="D6" i="22"/>
  <c r="E6" i="22"/>
  <c r="F6" i="22"/>
  <c r="G6" i="22"/>
  <c r="H6" i="22"/>
  <c r="D7" i="22"/>
  <c r="E7" i="22"/>
  <c r="F7" i="22"/>
  <c r="G7" i="22"/>
  <c r="H7" i="22"/>
  <c r="D8" i="22"/>
  <c r="E8" i="22"/>
  <c r="F8" i="22"/>
  <c r="G8" i="22"/>
  <c r="H8" i="22"/>
  <c r="D9" i="22"/>
  <c r="E9" i="22"/>
  <c r="F9" i="22"/>
  <c r="G9" i="22"/>
  <c r="H9" i="22"/>
  <c r="E5" i="22"/>
  <c r="F5" i="22"/>
  <c r="G5" i="22"/>
  <c r="D5" i="22"/>
  <c r="N11" i="6" l="1"/>
  <c r="R9" i="3" s="1"/>
  <c r="L10" i="6"/>
  <c r="K10" i="6"/>
  <c r="M10" i="6" s="1"/>
  <c r="Q8" i="3" s="1"/>
  <c r="S27" i="3"/>
  <c r="S11" i="3" l="1"/>
  <c r="N10" i="6"/>
  <c r="R8" i="3" s="1"/>
  <c r="S26" i="3"/>
  <c r="S9" i="3" l="1"/>
  <c r="S8" i="3"/>
</calcChain>
</file>

<file path=xl/comments1.xml><?xml version="1.0" encoding="utf-8"?>
<comments xmlns="http://schemas.openxmlformats.org/spreadsheetml/2006/main">
  <authors>
    <author>asalinas</author>
    <author>Maria Angelica Escarraga Lopez</author>
  </authors>
  <commentList>
    <comment ref="C13" authorId="0" shapeId="0">
      <text>
        <r>
          <rPr>
            <b/>
            <sz val="8"/>
            <color indexed="81"/>
            <rFont val="Tahoma"/>
            <family val="2"/>
          </rPr>
          <t xml:space="preserve">Proceso: </t>
        </r>
        <r>
          <rPr>
            <sz val="7"/>
            <color indexed="81"/>
            <rFont val="Tahoma"/>
            <family val="2"/>
          </rPr>
          <t>Coloque aquí el proceso que se va aestudiar (Estratégico,Misional,Apoyo,Evaluación)</t>
        </r>
        <r>
          <rPr>
            <sz val="8"/>
            <color indexed="81"/>
            <rFont val="Tahoma"/>
            <family val="2"/>
          </rPr>
          <t xml:space="preserve">
</t>
        </r>
      </text>
    </comment>
    <comment ref="C16" authorId="0" shapeId="0">
      <text>
        <r>
          <rPr>
            <b/>
            <sz val="8"/>
            <color indexed="81"/>
            <rFont val="Tahoma"/>
            <family val="2"/>
          </rPr>
          <t>Objetivo:</t>
        </r>
        <r>
          <rPr>
            <sz val="7"/>
            <color indexed="81"/>
            <rFont val="Tahoma"/>
            <family val="2"/>
          </rPr>
          <t>Coloque aquí el objetivo del proceso, claro, medible, cuantificable.</t>
        </r>
        <r>
          <rPr>
            <sz val="8"/>
            <color indexed="81"/>
            <rFont val="Tahoma"/>
            <family val="2"/>
          </rPr>
          <t xml:space="preserve">
</t>
        </r>
      </text>
    </comment>
    <comment ref="B19" authorId="0" shapeId="0">
      <text>
        <r>
          <rPr>
            <b/>
            <sz val="8"/>
            <color indexed="81"/>
            <rFont val="Tahoma"/>
            <family val="2"/>
          </rPr>
          <t xml:space="preserve">F. Internos: </t>
        </r>
        <r>
          <rPr>
            <sz val="8"/>
            <color indexed="81"/>
            <rFont val="Tahoma"/>
            <family val="2"/>
          </rPr>
          <t>Coloque la lista de factores internos que pueden convertirse en riesgos.</t>
        </r>
      </text>
    </comment>
    <comment ref="D19" authorId="0" shapeId="0">
      <text>
        <r>
          <rPr>
            <b/>
            <sz val="8"/>
            <color indexed="81"/>
            <rFont val="Tahoma"/>
            <family val="2"/>
          </rPr>
          <t xml:space="preserve">Causas: </t>
        </r>
        <r>
          <rPr>
            <sz val="8"/>
            <color indexed="81"/>
            <rFont val="Tahoma"/>
            <family val="2"/>
          </rPr>
          <t xml:space="preserve">Coloque la descripcion de la causa
</t>
        </r>
      </text>
    </comment>
    <comment ref="F19" authorId="0" shapeId="0">
      <text>
        <r>
          <rPr>
            <b/>
            <sz val="8"/>
            <color indexed="81"/>
            <rFont val="Tahoma"/>
            <family val="2"/>
          </rPr>
          <t xml:space="preserve">F. Externos: </t>
        </r>
        <r>
          <rPr>
            <sz val="8"/>
            <color indexed="81"/>
            <rFont val="Tahoma"/>
            <family val="2"/>
          </rPr>
          <t>Coloque la lista de factores externos que pueden convertirse en riesgos.</t>
        </r>
      </text>
    </comment>
    <comment ref="C84" authorId="0" shapeId="0">
      <text>
        <r>
          <rPr>
            <b/>
            <sz val="8"/>
            <color indexed="81"/>
            <rFont val="Tahoma"/>
            <family val="2"/>
          </rPr>
          <t xml:space="preserve">Proceso: </t>
        </r>
        <r>
          <rPr>
            <sz val="7"/>
            <color indexed="81"/>
            <rFont val="Tahoma"/>
            <family val="2"/>
          </rPr>
          <t>Coloque aquí el proceso que se va aestudiar (Estratégico,Misional,Apoyo,Evaluación)</t>
        </r>
        <r>
          <rPr>
            <sz val="8"/>
            <color indexed="81"/>
            <rFont val="Tahoma"/>
            <family val="2"/>
          </rPr>
          <t xml:space="preserve">
</t>
        </r>
      </text>
    </comment>
    <comment ref="C87" authorId="0" shapeId="0">
      <text>
        <r>
          <rPr>
            <b/>
            <sz val="8"/>
            <color indexed="81"/>
            <rFont val="Tahoma"/>
            <family val="2"/>
          </rPr>
          <t>Objetivo:</t>
        </r>
        <r>
          <rPr>
            <sz val="7"/>
            <color indexed="81"/>
            <rFont val="Tahoma"/>
            <family val="2"/>
          </rPr>
          <t>Coloque aquí el objetivo del proceso, claro, medible, cuantificable.</t>
        </r>
        <r>
          <rPr>
            <sz val="8"/>
            <color indexed="81"/>
            <rFont val="Tahoma"/>
            <family val="2"/>
          </rPr>
          <t xml:space="preserve">
</t>
        </r>
      </text>
    </comment>
    <comment ref="B90" authorId="1" shapeId="0">
      <text>
        <r>
          <rPr>
            <b/>
            <sz val="9"/>
            <color indexed="81"/>
            <rFont val="Tahoma"/>
            <family val="2"/>
          </rPr>
          <t>F. Internos:</t>
        </r>
        <r>
          <rPr>
            <sz val="9"/>
            <color indexed="81"/>
            <rFont val="Tahoma"/>
            <family val="2"/>
          </rPr>
          <t xml:space="preserve"> Coloque la lista de factores internos que pueden convertirse en riesgos.</t>
        </r>
      </text>
    </comment>
    <comment ref="C90" authorId="0" shapeId="0">
      <text>
        <r>
          <rPr>
            <b/>
            <sz val="8"/>
            <color indexed="81"/>
            <rFont val="Tahoma"/>
            <family val="2"/>
          </rPr>
          <t>Debilidades:</t>
        </r>
        <r>
          <rPr>
            <sz val="8"/>
            <color indexed="81"/>
            <rFont val="Tahoma"/>
            <family val="2"/>
          </rPr>
          <t>Coloque X, si es debilidad.</t>
        </r>
      </text>
    </comment>
    <comment ref="D91" authorId="0" shapeId="0">
      <text>
        <r>
          <rPr>
            <b/>
            <sz val="8"/>
            <color indexed="81"/>
            <rFont val="Tahoma"/>
            <family val="2"/>
          </rPr>
          <t xml:space="preserve">F. Externos: </t>
        </r>
        <r>
          <rPr>
            <sz val="8"/>
            <color indexed="81"/>
            <rFont val="Tahoma"/>
            <family val="2"/>
          </rPr>
          <t>Coloque la lista de factores externos que pueden convertirse en riesgos.</t>
        </r>
      </text>
    </comment>
    <comment ref="C98" authorId="0" shapeId="0">
      <text>
        <r>
          <rPr>
            <b/>
            <sz val="8"/>
            <color indexed="81"/>
            <rFont val="Tahoma"/>
            <family val="2"/>
          </rPr>
          <t xml:space="preserve">Proceso: </t>
        </r>
        <r>
          <rPr>
            <sz val="7"/>
            <color indexed="81"/>
            <rFont val="Tahoma"/>
            <family val="2"/>
          </rPr>
          <t>Coloque aquí el proceso que se va aestudiar (Estratégico,Misional,Apoyo,Evaluación)</t>
        </r>
        <r>
          <rPr>
            <sz val="8"/>
            <color indexed="81"/>
            <rFont val="Tahoma"/>
            <family val="2"/>
          </rPr>
          <t xml:space="preserve">
</t>
        </r>
      </text>
    </comment>
    <comment ref="C101" authorId="0" shapeId="0">
      <text>
        <r>
          <rPr>
            <b/>
            <sz val="8"/>
            <color indexed="81"/>
            <rFont val="Tahoma"/>
            <family val="2"/>
          </rPr>
          <t>Objetivo:</t>
        </r>
        <r>
          <rPr>
            <sz val="7"/>
            <color indexed="81"/>
            <rFont val="Tahoma"/>
            <family val="2"/>
          </rPr>
          <t>Coloque aquí el objetivo del proceso, claro, medible, cuantificable.</t>
        </r>
        <r>
          <rPr>
            <sz val="8"/>
            <color indexed="81"/>
            <rFont val="Tahoma"/>
            <family val="2"/>
          </rPr>
          <t xml:space="preserve">
</t>
        </r>
      </text>
    </comment>
    <comment ref="B104" authorId="0" shapeId="0">
      <text>
        <r>
          <rPr>
            <b/>
            <sz val="8"/>
            <color indexed="81"/>
            <rFont val="Tahoma"/>
            <family val="2"/>
          </rPr>
          <t xml:space="preserve">F. Internos: </t>
        </r>
        <r>
          <rPr>
            <sz val="8"/>
            <color indexed="81"/>
            <rFont val="Tahoma"/>
            <family val="2"/>
          </rPr>
          <t>Coloque la lista de factores internos que pueden convertirse en riesgos.</t>
        </r>
      </text>
    </comment>
    <comment ref="C104" authorId="0" shapeId="0">
      <text>
        <r>
          <rPr>
            <b/>
            <sz val="8"/>
            <color indexed="81"/>
            <rFont val="Tahoma"/>
            <family val="2"/>
          </rPr>
          <t>Debilidades:</t>
        </r>
        <r>
          <rPr>
            <sz val="8"/>
            <color indexed="81"/>
            <rFont val="Tahoma"/>
            <family val="2"/>
          </rPr>
          <t>Coloque X, si es debilidad.</t>
        </r>
      </text>
    </comment>
    <comment ref="C105" authorId="0" shapeId="0">
      <text>
        <r>
          <rPr>
            <b/>
            <sz val="8"/>
            <color indexed="81"/>
            <rFont val="Tahoma"/>
            <family val="2"/>
          </rPr>
          <t>Debilidades:</t>
        </r>
        <r>
          <rPr>
            <sz val="8"/>
            <color indexed="81"/>
            <rFont val="Tahoma"/>
            <family val="2"/>
          </rPr>
          <t>Coloque X, si es debilidad.</t>
        </r>
      </text>
    </comment>
    <comment ref="C106" authorId="0" shapeId="0">
      <text>
        <r>
          <rPr>
            <b/>
            <sz val="8"/>
            <color indexed="81"/>
            <rFont val="Tahoma"/>
            <family val="2"/>
          </rPr>
          <t>Debilidades:</t>
        </r>
        <r>
          <rPr>
            <sz val="8"/>
            <color indexed="81"/>
            <rFont val="Tahoma"/>
            <family val="2"/>
          </rPr>
          <t>Coloque X, si es debilidad.</t>
        </r>
      </text>
    </comment>
    <comment ref="C107" authorId="0" shapeId="0">
      <text>
        <r>
          <rPr>
            <b/>
            <sz val="8"/>
            <color indexed="81"/>
            <rFont val="Tahoma"/>
            <family val="2"/>
          </rPr>
          <t>Debilidades:</t>
        </r>
        <r>
          <rPr>
            <sz val="8"/>
            <color indexed="81"/>
            <rFont val="Tahoma"/>
            <family val="2"/>
          </rPr>
          <t>Coloque X, si es debilidad.</t>
        </r>
      </text>
    </comment>
    <comment ref="C109" authorId="0" shapeId="0">
      <text>
        <r>
          <rPr>
            <b/>
            <sz val="8"/>
            <color indexed="81"/>
            <rFont val="Tahoma"/>
            <family val="2"/>
          </rPr>
          <t xml:space="preserve">Proceso: </t>
        </r>
        <r>
          <rPr>
            <sz val="7"/>
            <color indexed="81"/>
            <rFont val="Tahoma"/>
            <family val="2"/>
          </rPr>
          <t>Coloque aquí el proceso que se va aestudiar (Estratégico,Misional,Apoyo,Evaluación)</t>
        </r>
        <r>
          <rPr>
            <sz val="8"/>
            <color indexed="81"/>
            <rFont val="Tahoma"/>
            <family val="2"/>
          </rPr>
          <t xml:space="preserve">
</t>
        </r>
      </text>
    </comment>
    <comment ref="C112" authorId="0" shapeId="0">
      <text>
        <r>
          <rPr>
            <b/>
            <sz val="8"/>
            <color indexed="81"/>
            <rFont val="Tahoma"/>
            <family val="2"/>
          </rPr>
          <t>Objetivo:</t>
        </r>
        <r>
          <rPr>
            <sz val="7"/>
            <color indexed="81"/>
            <rFont val="Tahoma"/>
            <family val="2"/>
          </rPr>
          <t>Coloque aquí el objetivo del proceso, claro, medible, cuantificable.</t>
        </r>
        <r>
          <rPr>
            <sz val="8"/>
            <color indexed="81"/>
            <rFont val="Tahoma"/>
            <family val="2"/>
          </rPr>
          <t xml:space="preserve">
</t>
        </r>
      </text>
    </comment>
    <comment ref="B115" authorId="1" shapeId="0">
      <text>
        <r>
          <rPr>
            <b/>
            <sz val="9"/>
            <color indexed="81"/>
            <rFont val="Tahoma"/>
            <family val="2"/>
          </rPr>
          <t>F. Internos:</t>
        </r>
        <r>
          <rPr>
            <sz val="9"/>
            <color indexed="81"/>
            <rFont val="Tahoma"/>
            <family val="2"/>
          </rPr>
          <t xml:space="preserve"> Coloque la lista de factores internos que pueden convertirse en riesgos.</t>
        </r>
      </text>
    </comment>
    <comment ref="C115" authorId="0" shapeId="0">
      <text>
        <r>
          <rPr>
            <b/>
            <sz val="8"/>
            <color indexed="81"/>
            <rFont val="Tahoma"/>
            <family val="2"/>
          </rPr>
          <t>Debilidades:</t>
        </r>
        <r>
          <rPr>
            <sz val="8"/>
            <color indexed="81"/>
            <rFont val="Tahoma"/>
            <family val="2"/>
          </rPr>
          <t>Coloque X, si es debilidad.</t>
        </r>
      </text>
    </comment>
    <comment ref="F115" authorId="0" shapeId="0">
      <text>
        <r>
          <rPr>
            <b/>
            <sz val="8"/>
            <color indexed="81"/>
            <rFont val="Tahoma"/>
            <family val="2"/>
          </rPr>
          <t xml:space="preserve">F. Externos: </t>
        </r>
        <r>
          <rPr>
            <sz val="8"/>
            <color indexed="81"/>
            <rFont val="Tahoma"/>
            <family val="2"/>
          </rPr>
          <t>Coloque la lista de factores externos que pueden convertirse en riesgos.</t>
        </r>
      </text>
    </comment>
    <comment ref="G115" authorId="0" shapeId="0">
      <text>
        <r>
          <rPr>
            <b/>
            <sz val="8"/>
            <color indexed="81"/>
            <rFont val="Tahoma"/>
            <family val="2"/>
          </rPr>
          <t xml:space="preserve">Amenazas: </t>
        </r>
        <r>
          <rPr>
            <sz val="8"/>
            <color indexed="81"/>
            <rFont val="Tahoma"/>
            <family val="2"/>
          </rPr>
          <t>Coloque X, si es una amenaza.</t>
        </r>
      </text>
    </comment>
    <comment ref="C146" authorId="0" shapeId="0">
      <text>
        <r>
          <rPr>
            <b/>
            <sz val="8"/>
            <color indexed="81"/>
            <rFont val="Tahoma"/>
            <family val="2"/>
          </rPr>
          <t xml:space="preserve">Proceso: </t>
        </r>
        <r>
          <rPr>
            <sz val="7"/>
            <color indexed="81"/>
            <rFont val="Tahoma"/>
            <family val="2"/>
          </rPr>
          <t>Coloque aquí el proceso que se va aestudiar (Estratégico,Misional,Apoyo,Evaluación)</t>
        </r>
        <r>
          <rPr>
            <sz val="8"/>
            <color indexed="81"/>
            <rFont val="Tahoma"/>
            <family val="2"/>
          </rPr>
          <t xml:space="preserve">
</t>
        </r>
      </text>
    </comment>
    <comment ref="C149" authorId="0" shapeId="0">
      <text>
        <r>
          <rPr>
            <b/>
            <sz val="8"/>
            <color indexed="81"/>
            <rFont val="Tahoma"/>
            <family val="2"/>
          </rPr>
          <t>Objetivo:</t>
        </r>
        <r>
          <rPr>
            <sz val="7"/>
            <color indexed="81"/>
            <rFont val="Tahoma"/>
            <family val="2"/>
          </rPr>
          <t>Coloque aquí el objetivo del proceso, claro, medible, cuantificable.</t>
        </r>
        <r>
          <rPr>
            <sz val="8"/>
            <color indexed="81"/>
            <rFont val="Tahoma"/>
            <family val="2"/>
          </rPr>
          <t xml:space="preserve">
</t>
        </r>
      </text>
    </comment>
    <comment ref="B152" authorId="1" shapeId="0">
      <text>
        <r>
          <rPr>
            <b/>
            <sz val="9"/>
            <color indexed="81"/>
            <rFont val="Tahoma"/>
            <family val="2"/>
          </rPr>
          <t>F. Internos:</t>
        </r>
        <r>
          <rPr>
            <sz val="9"/>
            <color indexed="81"/>
            <rFont val="Tahoma"/>
            <family val="2"/>
          </rPr>
          <t xml:space="preserve"> Coloque la lista de factores internos que pueden convertirse en riesgos.</t>
        </r>
      </text>
    </comment>
    <comment ref="C152" authorId="0" shapeId="0">
      <text>
        <r>
          <rPr>
            <b/>
            <sz val="8"/>
            <color indexed="81"/>
            <rFont val="Tahoma"/>
            <family val="2"/>
          </rPr>
          <t>Debilidades:</t>
        </r>
        <r>
          <rPr>
            <sz val="8"/>
            <color indexed="81"/>
            <rFont val="Tahoma"/>
            <family val="2"/>
          </rPr>
          <t>Coloque X, si es debilidad.</t>
        </r>
      </text>
    </comment>
    <comment ref="F152" authorId="0" shapeId="0">
      <text>
        <r>
          <rPr>
            <b/>
            <sz val="8"/>
            <color indexed="81"/>
            <rFont val="Tahoma"/>
            <family val="2"/>
          </rPr>
          <t xml:space="preserve">F. Externos: </t>
        </r>
        <r>
          <rPr>
            <sz val="8"/>
            <color indexed="81"/>
            <rFont val="Tahoma"/>
            <family val="2"/>
          </rPr>
          <t>Coloque la lista de factores externos que pueden convertirse en riesgos.</t>
        </r>
      </text>
    </comment>
    <comment ref="G152" authorId="0" shapeId="0">
      <text>
        <r>
          <rPr>
            <b/>
            <sz val="8"/>
            <color indexed="81"/>
            <rFont val="Tahoma"/>
            <family val="2"/>
          </rPr>
          <t xml:space="preserve">Amenazas: </t>
        </r>
        <r>
          <rPr>
            <sz val="8"/>
            <color indexed="81"/>
            <rFont val="Tahoma"/>
            <family val="2"/>
          </rPr>
          <t>Coloque X, si es una amenaza.</t>
        </r>
      </text>
    </comment>
    <comment ref="C256" authorId="0" shapeId="0">
      <text>
        <r>
          <rPr>
            <b/>
            <sz val="8"/>
            <color indexed="81"/>
            <rFont val="Tahoma"/>
            <family val="2"/>
          </rPr>
          <t>Objetivo:</t>
        </r>
        <r>
          <rPr>
            <sz val="7"/>
            <color indexed="81"/>
            <rFont val="Tahoma"/>
            <family val="2"/>
          </rPr>
          <t>Coloque aquí el objetivo del proceso, claro, medible, cuantificable.</t>
        </r>
        <r>
          <rPr>
            <sz val="8"/>
            <color indexed="81"/>
            <rFont val="Tahoma"/>
            <family val="2"/>
          </rPr>
          <t xml:space="preserve">
</t>
        </r>
      </text>
    </comment>
    <comment ref="B259" authorId="1" shapeId="0">
      <text>
        <r>
          <rPr>
            <b/>
            <sz val="9"/>
            <color indexed="81"/>
            <rFont val="Tahoma"/>
            <family val="2"/>
          </rPr>
          <t>F. Internos:</t>
        </r>
        <r>
          <rPr>
            <sz val="9"/>
            <color indexed="81"/>
            <rFont val="Tahoma"/>
            <family val="2"/>
          </rPr>
          <t xml:space="preserve"> Coloque la lista de factores internos que pueden convertirse en riesgos.</t>
        </r>
      </text>
    </comment>
    <comment ref="C259" authorId="0" shapeId="0">
      <text>
        <r>
          <rPr>
            <b/>
            <sz val="8"/>
            <color indexed="81"/>
            <rFont val="Tahoma"/>
            <family val="2"/>
          </rPr>
          <t>Debilidades:</t>
        </r>
        <r>
          <rPr>
            <sz val="8"/>
            <color indexed="81"/>
            <rFont val="Tahoma"/>
            <family val="2"/>
          </rPr>
          <t>Coloque X, si es debilidad.</t>
        </r>
      </text>
    </comment>
    <comment ref="F259" authorId="0" shapeId="0">
      <text>
        <r>
          <rPr>
            <b/>
            <sz val="8"/>
            <color indexed="81"/>
            <rFont val="Tahoma"/>
            <family val="2"/>
          </rPr>
          <t xml:space="preserve">F. Externos: </t>
        </r>
        <r>
          <rPr>
            <sz val="8"/>
            <color indexed="81"/>
            <rFont val="Tahoma"/>
            <family val="2"/>
          </rPr>
          <t>Coloque la lista de factores externos que pueden convertirse en riesgos.</t>
        </r>
      </text>
    </comment>
    <comment ref="G259" authorId="0" shapeId="0">
      <text>
        <r>
          <rPr>
            <b/>
            <sz val="8"/>
            <color indexed="81"/>
            <rFont val="Tahoma"/>
            <family val="2"/>
          </rPr>
          <t xml:space="preserve">Amenazas: </t>
        </r>
        <r>
          <rPr>
            <sz val="8"/>
            <color indexed="81"/>
            <rFont val="Tahoma"/>
            <family val="2"/>
          </rPr>
          <t>Coloque X, si es una amenaza.</t>
        </r>
      </text>
    </comment>
    <comment ref="B260" authorId="1" shapeId="0">
      <text>
        <r>
          <rPr>
            <b/>
            <sz val="9"/>
            <color indexed="81"/>
            <rFont val="Tahoma"/>
            <family val="2"/>
          </rPr>
          <t>F. Internos:</t>
        </r>
        <r>
          <rPr>
            <sz val="9"/>
            <color indexed="81"/>
            <rFont val="Tahoma"/>
            <family val="2"/>
          </rPr>
          <t xml:space="preserve"> Coloque la lista de factores internos que pueden convertirse en riesgos.</t>
        </r>
      </text>
    </comment>
    <comment ref="B261" authorId="1" shapeId="0">
      <text>
        <r>
          <rPr>
            <b/>
            <sz val="9"/>
            <color indexed="81"/>
            <rFont val="Tahoma"/>
            <family val="2"/>
          </rPr>
          <t>F. Internos:</t>
        </r>
        <r>
          <rPr>
            <sz val="9"/>
            <color indexed="81"/>
            <rFont val="Tahoma"/>
            <family val="2"/>
          </rPr>
          <t xml:space="preserve"> Coloque la lista de factores internos que pueden convertirse en riesgos.</t>
        </r>
      </text>
    </comment>
  </commentList>
</comments>
</file>

<file path=xl/comments2.xml><?xml version="1.0" encoding="utf-8"?>
<comments xmlns="http://schemas.openxmlformats.org/spreadsheetml/2006/main">
  <authors>
    <author>NEIDA</author>
  </authors>
  <commentList>
    <comment ref="J13" authorId="0" shapeId="0">
      <text>
        <r>
          <rPr>
            <b/>
            <sz val="9"/>
            <color indexed="81"/>
            <rFont val="Tahoma"/>
            <family val="2"/>
          </rPr>
          <t>Seleccione: 
1. Insignificante.
2. Menor.
3. Moderado.
4. Mayor.
5. Catástrofico.</t>
        </r>
        <r>
          <rPr>
            <sz val="9"/>
            <color indexed="81"/>
            <rFont val="Tahoma"/>
            <family val="2"/>
          </rPr>
          <t xml:space="preserve">
</t>
        </r>
      </text>
    </comment>
    <comment ref="L13" authorId="0" shapeId="0">
      <text>
        <r>
          <rPr>
            <b/>
            <sz val="9"/>
            <color indexed="81"/>
            <rFont val="Tahoma"/>
            <family val="2"/>
          </rPr>
          <t xml:space="preserve">Seleccione: 
1. Raro. 
2. Improbable.
3. Moderado. 
4. Probable.
5. Casi Certeza. </t>
        </r>
      </text>
    </comment>
  </commentList>
</comments>
</file>

<file path=xl/sharedStrings.xml><?xml version="1.0" encoding="utf-8"?>
<sst xmlns="http://schemas.openxmlformats.org/spreadsheetml/2006/main" count="878" uniqueCount="464">
  <si>
    <t>PROCESO</t>
  </si>
  <si>
    <t>IMPACTO</t>
  </si>
  <si>
    <t>PROBABILIDAD</t>
  </si>
  <si>
    <t>Correctivo</t>
  </si>
  <si>
    <t>Preventivo</t>
  </si>
  <si>
    <t>Esta Documentado</t>
  </si>
  <si>
    <t>Se Aplica</t>
  </si>
  <si>
    <t>Es Efectivo</t>
  </si>
  <si>
    <t>SI</t>
  </si>
  <si>
    <t>* Evitar el riesgo
* Reducir el riesgo
* Compartir o transferir</t>
  </si>
  <si>
    <t>* Reducir el riesgo
* Evitar el riesgo
* Compartir o transferir</t>
  </si>
  <si>
    <t>* Asumir el riesgo
* Reducir el riesgo</t>
  </si>
  <si>
    <t>Lo que podria ocasionar…</t>
  </si>
  <si>
    <t>Puede suceder …</t>
  </si>
  <si>
    <t>VALOR</t>
  </si>
  <si>
    <t>MODERADO</t>
  </si>
  <si>
    <t>INTERNO</t>
  </si>
  <si>
    <t>EXTERNO</t>
  </si>
  <si>
    <t>FRECUENCIA</t>
  </si>
  <si>
    <t>Moderado</t>
  </si>
  <si>
    <t>Impacto</t>
  </si>
  <si>
    <t>Probabilidad</t>
  </si>
  <si>
    <t>BAJO</t>
  </si>
  <si>
    <t>ALTO</t>
  </si>
  <si>
    <t>EXTREMO</t>
  </si>
  <si>
    <t>NO</t>
  </si>
  <si>
    <t xml:space="preserve">Evaluacion </t>
  </si>
  <si>
    <t>Disminuye Impacto o Probabilidad</t>
  </si>
  <si>
    <t>Bajo</t>
  </si>
  <si>
    <t>* Asumir el riesgo</t>
  </si>
  <si>
    <t>Alto</t>
  </si>
  <si>
    <t>Extremo</t>
  </si>
  <si>
    <t>Impacto y Probabilidad</t>
  </si>
  <si>
    <t>1. PROCESO</t>
  </si>
  <si>
    <t>2. OBJETIVO DEL PROCESO</t>
  </si>
  <si>
    <t>3. CLASIFICACIÓN DEL RIESGO</t>
  </si>
  <si>
    <t>4. CAUSAS</t>
  </si>
  <si>
    <t>5. EVENTO (RIESGO)</t>
  </si>
  <si>
    <t>6. CONSECUENCIA</t>
  </si>
  <si>
    <t>7. IMPACTO</t>
  </si>
  <si>
    <t>8. PROBABILIDAD</t>
  </si>
  <si>
    <t>9. EVALUACIÓN RIESGO</t>
  </si>
  <si>
    <t>11. VALORACIÓN RIESGO</t>
  </si>
  <si>
    <t>12. OPCIONES MANEJO</t>
  </si>
  <si>
    <t>13. ACCIONES</t>
  </si>
  <si>
    <t>14. RESPONSABLES</t>
  </si>
  <si>
    <t>15. CRONOGRAMA</t>
  </si>
  <si>
    <t>16. INDICADORES</t>
  </si>
  <si>
    <t>INSIGNIFICANTE (1)</t>
  </si>
  <si>
    <t>MENOR (2)</t>
  </si>
  <si>
    <t>MODERADO (3)</t>
  </si>
  <si>
    <t>MAYOR (4)</t>
  </si>
  <si>
    <t>CATASTROFICO (5)</t>
  </si>
  <si>
    <t>RARO (1)</t>
  </si>
  <si>
    <t>IMPROBABLE (2)</t>
  </si>
  <si>
    <t>PROBABLE (4)</t>
  </si>
  <si>
    <t>CASI CERTEZA (5)</t>
  </si>
  <si>
    <t xml:space="preserve">a) RIESGO </t>
  </si>
  <si>
    <t>b) CONTROLES EXISTENTES</t>
  </si>
  <si>
    <t>c) TIPO</t>
  </si>
  <si>
    <t>d) VALORACIÓN</t>
  </si>
  <si>
    <t>12. OPCIONES DE MANEJO</t>
  </si>
  <si>
    <t>VALORACION DE CONTROLES</t>
  </si>
  <si>
    <t>10. CONTROLES EXISTENTES</t>
  </si>
  <si>
    <t>INSIGNIFICANTE</t>
  </si>
  <si>
    <t>MENOR</t>
  </si>
  <si>
    <t>MAYOR</t>
  </si>
  <si>
    <t>CASTASTRÓFICO</t>
  </si>
  <si>
    <t>FACTOR DE RIESGO
(Contexto)</t>
  </si>
  <si>
    <t>CATASTRÓFICO</t>
  </si>
  <si>
    <t>IMPROBABLE</t>
  </si>
  <si>
    <t>PROBABLE</t>
  </si>
  <si>
    <t>Debido a..</t>
  </si>
  <si>
    <t>CONTEXTO ESTRATÉGICO</t>
  </si>
  <si>
    <t>El Contexto Estratégico es la base para la identificación de los riesgos en los procesos y actividades, el análisis se realiza a partir del conocimiento de situaciones del entorno de la entidad tales como: lo social, económico, cultural, de orden público, político, legales y cambios tecnológicos, entre otros; se alimenta también con el análisis de la situación actual de la entidad, basado en los resultados de los Componentes de Ambiente de Control, Estructura Organizacional, el Modelo de Operación, el cumplimiento de los Planes y Programas,  los sistemas de información, los procesos y procedimientos y los recursos económicos, entre otros.</t>
  </si>
  <si>
    <t>Analice el contexto estratégico y establezca para el proceso seleccionado los factores internos y externos que puedan generar eventos que afecten el cumplimiento de su Misión o mandato legal</t>
  </si>
  <si>
    <t>Diligencie el siguiente formato:</t>
  </si>
  <si>
    <t>PROCESO:</t>
  </si>
  <si>
    <t>OBJETIVO DEL PROCESO:</t>
  </si>
  <si>
    <t>F.  INTERNOS</t>
  </si>
  <si>
    <t>DEB.</t>
  </si>
  <si>
    <t>AMPLIACIÓN / CAUSA ?</t>
  </si>
  <si>
    <t>F.  EXTERNOS</t>
  </si>
  <si>
    <t>AME.</t>
  </si>
  <si>
    <t xml:space="preserve">CAUSAS  </t>
  </si>
  <si>
    <t>Derechos reservados, ASS-DAFP.</t>
  </si>
  <si>
    <t>RARO</t>
  </si>
  <si>
    <t>El evento puede ocurrir solo en
circunstancias excepcionales.</t>
  </si>
  <si>
    <t>No se ha presentado
en los últimos 5 años.</t>
  </si>
  <si>
    <t>Si el hecho llegara a presentarse, tendría consecuencias o
efectos mínimos sobre la entidad.</t>
  </si>
  <si>
    <t>DESCRIPCIÓN</t>
  </si>
  <si>
    <t>El evento puede ocurrir en algún
momento</t>
  </si>
  <si>
    <t>Al menos de 1 vez en
los últimos 5 años.</t>
  </si>
  <si>
    <t>Si el hecho llegara a presentarse, tendría bajo impacto o
efecto sobre la entidad.</t>
  </si>
  <si>
    <t>POSIBLE</t>
  </si>
  <si>
    <t>El evento podría ocurrir en algún
momento</t>
  </si>
  <si>
    <t>Al menos de 1 vez en
los últimos 2 años.</t>
  </si>
  <si>
    <t>Si el hecho llegara a presentarse, tendría medianas
consecuencias o efectos sobre la entidad.</t>
  </si>
  <si>
    <t>CASI SEGURO</t>
  </si>
  <si>
    <t>El evento probablemente ocurrirá en la
mayoría de las circunstancias</t>
  </si>
  <si>
    <t>Al menos de 1 vez en
el último año.</t>
  </si>
  <si>
    <t>Si el hecho llegara a presentarse, tendría altas
consecuencias o efectos sobre la entidad</t>
  </si>
  <si>
    <t>Se espera que el evento ocurra en la
mayoría de las circunstancias</t>
  </si>
  <si>
    <t>Más de 1 vez al año.</t>
  </si>
  <si>
    <t>Si el hecho llegara a presentarse, tendría desastrosas
consecuencias o efectos sobre la entidad.</t>
  </si>
  <si>
    <t>Riesgo Estratégico</t>
  </si>
  <si>
    <t>Riesgo de Cumplimiento</t>
  </si>
  <si>
    <t>x</t>
  </si>
  <si>
    <t>1 Fi</t>
  </si>
  <si>
    <t>2 Fi</t>
  </si>
  <si>
    <t>3 Fi</t>
  </si>
  <si>
    <t>4 Fi</t>
  </si>
  <si>
    <t>1 Fe</t>
  </si>
  <si>
    <t>2 Fe</t>
  </si>
  <si>
    <t>3 Fe</t>
  </si>
  <si>
    <t>Riesgo Tecnológico</t>
  </si>
  <si>
    <t>EMISIÓN Y TRANSMISIÓN DE RADIO Y TELEVISIÓN</t>
  </si>
  <si>
    <t>Entregar a la red de transmisión la señal de los canales publicos nacionales, de acuerdo a las caracteristicas descritas por la programación de los canales, de manera permanente y con las caracteristicas necesarias para la correcta prestación del servicio de televisión al público colombiano.</t>
  </si>
  <si>
    <t>La premura de emisión de algunos contenidos hace que el material no llegue con el tiempo adecuado para el alistamiento a la emisión</t>
  </si>
  <si>
    <t xml:space="preserve">Inundaciones que pueden afectar el centro de emisión </t>
  </si>
  <si>
    <t>Incremento en la carga térmica del salón de equipos del centro de emisión</t>
  </si>
  <si>
    <t>Cortes prolongados de energia para la operación de los equipos.</t>
  </si>
  <si>
    <r>
      <rPr>
        <sz val="9"/>
        <color indexed="10"/>
        <rFont val="Arial"/>
        <family val="2"/>
      </rPr>
      <t xml:space="preserve">Infraestructura </t>
    </r>
    <r>
      <rPr>
        <sz val="9"/>
        <rFont val="Arial"/>
        <family val="2"/>
      </rPr>
      <t xml:space="preserve">Perdida del suministro electrico para la operación de los equipos. </t>
    </r>
  </si>
  <si>
    <r>
      <rPr>
        <sz val="9"/>
        <color indexed="10"/>
        <rFont val="Arial"/>
        <family val="2"/>
      </rPr>
      <t>Infraestructura Tecnologica:</t>
    </r>
    <r>
      <rPr>
        <sz val="9"/>
        <color indexed="10"/>
        <rFont val="Arial"/>
        <family val="2"/>
      </rPr>
      <t xml:space="preserve"> </t>
    </r>
    <r>
      <rPr>
        <sz val="9"/>
        <rFont val="Arial"/>
        <family val="2"/>
      </rPr>
      <t>Daño o mal funcionamiento en los equipos del centro de emision</t>
    </r>
  </si>
  <si>
    <t>Equipos de recepcion presenten fallas o bloqueos que no permitan la correcta emision de la señal a emitir</t>
  </si>
  <si>
    <r>
      <rPr>
        <sz val="9"/>
        <color indexed="10"/>
        <rFont val="Arial"/>
        <family val="2"/>
      </rPr>
      <t>Calidad de la señal recibida:</t>
    </r>
    <r>
      <rPr>
        <sz val="9"/>
        <rFont val="Arial"/>
        <family val="2"/>
      </rPr>
      <t xml:space="preserve"> Señales externas de mala calidad</t>
    </r>
  </si>
  <si>
    <r>
      <rPr>
        <sz val="9"/>
        <color indexed="10"/>
        <rFont val="Arial"/>
        <family val="2"/>
      </rPr>
      <t xml:space="preserve">Aspectos climáticos: </t>
    </r>
    <r>
      <rPr>
        <sz val="9"/>
        <rFont val="Arial"/>
        <family val="2"/>
      </rPr>
      <t>Clima extremo</t>
    </r>
  </si>
  <si>
    <r>
      <rPr>
        <sz val="9"/>
        <color indexed="10"/>
        <rFont val="Arial"/>
        <family val="2"/>
      </rPr>
      <t>Factores operativos</t>
    </r>
    <r>
      <rPr>
        <sz val="9"/>
        <rFont val="Arial"/>
        <family val="2"/>
      </rPr>
      <t xml:space="preserve"> Caracteristicas tecnicas del material entregado al centro de emision, para la emision del contenido</t>
    </r>
  </si>
  <si>
    <t>El material entregado para la emision del contenido no se encuentre en concordancia a lo requerido para la misma</t>
  </si>
  <si>
    <r>
      <rPr>
        <sz val="9"/>
        <color indexed="10"/>
        <rFont val="Arial"/>
        <family val="2"/>
      </rPr>
      <t>Factores operativos</t>
    </r>
    <r>
      <rPr>
        <sz val="9"/>
        <rFont val="Arial"/>
        <family val="2"/>
      </rPr>
      <t xml:space="preserve"> No contar con la informacion necesaria del material a emitir</t>
    </r>
  </si>
  <si>
    <t>4 Fe</t>
  </si>
  <si>
    <t>5 Fe</t>
  </si>
  <si>
    <t>6 Fe</t>
  </si>
  <si>
    <t>Mala calidad de la señal de origen o inestabilidad en la misma que imposibilite la emision de la señal</t>
  </si>
  <si>
    <t>Permanentemente</t>
  </si>
  <si>
    <t>Utilización indebida de los recursos públicos</t>
  </si>
  <si>
    <t>Riesgo de corrupción</t>
  </si>
  <si>
    <t>Inducción a nuevos funcionarios donde se presenta asuntos disciplinarios
Entrega del estatuto anticorrupción</t>
  </si>
  <si>
    <t>Coordinar capacitaciones preventivas con Control Interno Disciplinario para sensibilizar sobre la importancia de hacer un buen uso de los recursos públicos</t>
  </si>
  <si>
    <t>No de capacitaciones preventivas sobre Asuntos Disciplinarios realizadas</t>
  </si>
  <si>
    <t>Fallas en los equipos, cortos electricos o daños en la infraestructura de transmisión</t>
  </si>
  <si>
    <t>Inclusion de nuevas condiciones en el contrato del operador de mantenimiento</t>
  </si>
  <si>
    <t>No se tienen documentadas y difundidas las políticas frente al manejo de la información técnica de la red a cargo del operador en relación con la entidad.</t>
  </si>
  <si>
    <t>Hurto de equipos de red en estaciones secundarias.</t>
  </si>
  <si>
    <t xml:space="preserve">* No prestación del servicio.
*  Afectación de la imagen institucional
*  Insatisfacción de los clientes (televidentes)
</t>
  </si>
  <si>
    <t>Mantener actualizados los convenios con las alcaldías para garantizar el compromiso que deben asumir las alcaldías frente a la seguridad de las estraciones.
Cuando se presentan hurtos parciales se retiran los equipos de las estaciones.</t>
  </si>
  <si>
    <t>*  Implementación de un sistema de gestión remoto para generación de alarma frente a eventos de pérdida de potencia, entre otros
*  Reforzar dentro de las obligaciones del Operador (AOM), los periodos de visita a las estaciones</t>
  </si>
  <si>
    <t>Instalación de sensores de apertura de puerta en la totalidad de estaciones secundarias.
Contrato ajustado con una obligación de tiempos de visita</t>
  </si>
  <si>
    <t>* Transmisión de servicios de manera deficiente o nula
* Deterioro de la imagen institucional</t>
  </si>
  <si>
    <t>Redefinir nuevas condiciones del contrato que establece la prestación del servicio del operador (AOM) de la red de transmisión para lograr eficiencia en el servicio</t>
  </si>
  <si>
    <t>*  Afectación en la imagen institucional y credibilidad de la entidad, por cuanto lesiona la transparencia y probidad de la entidad y del Estado.
*   Detrimento patrimonial.
*   Posibles efectos disciplinarios, fiscales y penales.</t>
  </si>
  <si>
    <t>Equipo de trabajo de Transmisión
Asesoría Técnica</t>
  </si>
  <si>
    <r>
      <rPr>
        <sz val="9"/>
        <color rgb="FFFF0000"/>
        <rFont val="Arial"/>
        <family val="2"/>
      </rPr>
      <t>Factores operativos:</t>
    </r>
    <r>
      <rPr>
        <sz val="9"/>
        <rFont val="Arial"/>
        <family val="2"/>
      </rPr>
      <t xml:space="preserve"> No se cuenta con la documentación y difusión de políticas</t>
    </r>
  </si>
  <si>
    <t>*  Salida del aire de los canales nacionales  y de las emisoras
*  Interrupción en la prestación del servicio 
*  Sanciones, incumplimiento de obligaciones de los canales y emisoras</t>
  </si>
  <si>
    <t>Equipo de trabajo área técnica
Asesor Técnico</t>
  </si>
  <si>
    <t>Coordinador centro de Emision
Ingenieros Supervisores de Emision
Jefe de Control Interno Disciplinario
Asesoría Técnica Coordinador centro de Emision Coordinador centro de emision - Subgerencia de Radio
Ingenieros Supervisores de Emision (Técnicos de Radio)</t>
  </si>
  <si>
    <t>RADIO TELEVISIÓN NACIONAL DE COLOMBIA - RTVC</t>
  </si>
  <si>
    <t>*  Obsolescencia tecnológica
*  Descargas atmosféricas
*  Fallas en el sistema de energía 
*  Fallas en el sistema de aire acondicionado</t>
  </si>
  <si>
    <t>* Se aplican planes de reposición tecnológica a menor escala.
* Mantener sistemas de puesta a tierra operando
*  Se cuenta con plantas eléctricas para garantizar el suministro de energía.
*  Se realizan rutinas de mantenimiento preventivo y correctivo a los sistemas de emisión, producción, transmisión, energía y aire acondicionado.</t>
  </si>
  <si>
    <t xml:space="preserve">*  Deficientes sistemas de seguridad 
*  Incumplimiento de los compromisos por parte de las alcaldìas para velar por la seguridad de los predios. 
</t>
  </si>
  <si>
    <r>
      <rPr>
        <sz val="9"/>
        <color rgb="FFFF0000"/>
        <rFont val="Arial"/>
        <family val="2"/>
      </rPr>
      <t>Infraestructura Tecnologica:</t>
    </r>
    <r>
      <rPr>
        <sz val="9"/>
        <rFont val="Arial"/>
        <family val="2"/>
      </rPr>
      <t xml:space="preserve">
Falla en los equipos de recepcion para la emision de señales aternas a rtvc</t>
    </r>
  </si>
  <si>
    <r>
      <rPr>
        <sz val="9"/>
        <color rgb="FFFF0000"/>
        <rFont val="Arial"/>
        <family val="2"/>
      </rPr>
      <t>Factores operativos</t>
    </r>
    <r>
      <rPr>
        <sz val="9"/>
        <rFont val="Arial"/>
        <family val="2"/>
      </rPr>
      <t xml:space="preserve"> No disponibilidad del material audiovisual en el momento de la emisión</t>
    </r>
  </si>
  <si>
    <t>no contar con la informacion requerida para la emision de un contenido o evento en particular</t>
  </si>
  <si>
    <t>Los equipos del centro de emisión de televisión y radio presenten fallas, salgan  funcionamiento u operen de forma erronea por no contar con la temperatura adecuada de operación</t>
  </si>
  <si>
    <t>Equipos de audio que presenten fallas que impidan la emisión de audio desde los estudios.</t>
  </si>
  <si>
    <r>
      <rPr>
        <sz val="9"/>
        <color rgb="FFFF0000"/>
        <rFont val="Arial"/>
        <family val="2"/>
      </rPr>
      <t>Infraestructura Tecnologica:</t>
    </r>
    <r>
      <rPr>
        <sz val="9"/>
        <rFont val="Arial"/>
        <family val="2"/>
      </rPr>
      <t xml:space="preserve">
Falla en la señal de audio emitida desde los estudios de Radio</t>
    </r>
  </si>
  <si>
    <t>Coordinador de emision, de radio y TV</t>
  </si>
  <si>
    <t xml:space="preserve">*falla en el Aire acondicionado 
*Aumento en la carga termica </t>
  </si>
  <si>
    <t>*Operación alternada de los equipos principales y de back up del aire acondicionado en el centro de emision de TV para garantizar el funcionamiento de los equipos y preservar la vida util de los mismos. 
* Evaluar el incremento del consumo térmico del centro de emision en el momento de la instalacion de los nuevos equipos a instalar y verificar si es necesario realizar alguna adecuacion.
*Analisis de redundancia a los equipos de aire acondicionado de radio.</t>
  </si>
  <si>
    <t>Permanente.
( Analisis de redundancia 7/7/2014)</t>
  </si>
  <si>
    <t xml:space="preserve">
Eventos presentados por Alarmas de los equipos por Temperatura</t>
  </si>
  <si>
    <t>31/012/2014</t>
  </si>
  <si>
    <t xml:space="preserve">
31/12/2014</t>
  </si>
  <si>
    <r>
      <t xml:space="preserve">*  Operación con los equipos necesarios para la emision.
*  Retiro de equipos no utilizados
*  Apagado de equipos no utilizados frecuentemente.
*  Equipos de Back Up del sistema de aire acondicionado para el centro de emision de TV y rado
Mantenimiento preventivo de los equipos de aire acondicionado.      </t>
    </r>
    <r>
      <rPr>
        <b/>
        <sz val="12"/>
        <rFont val="Century Gothic"/>
        <family val="2"/>
      </rPr>
      <t xml:space="preserve">* </t>
    </r>
  </si>
  <si>
    <t xml:space="preserve">Fecha: </t>
  </si>
  <si>
    <t>Versión:</t>
  </si>
  <si>
    <r>
      <rPr>
        <b/>
        <sz val="16"/>
        <color indexed="8"/>
        <rFont val="Arial Narrow"/>
        <family val="2"/>
      </rPr>
      <t xml:space="preserve">Código: </t>
    </r>
    <r>
      <rPr>
        <sz val="16"/>
        <color indexed="8"/>
        <rFont val="Arial Narrow"/>
        <family val="2"/>
      </rPr>
      <t xml:space="preserve">  </t>
    </r>
  </si>
  <si>
    <t xml:space="preserve">La Planeación no sea oportuna y eficiente para la contratación
No se planifica la ejecución presupuestal y contractual de manera coordinada de acuerdo a las necesidades y prioridades de la entidad
</t>
  </si>
  <si>
    <t>X</t>
  </si>
  <si>
    <t>Que no se cuente a tiempo con los bienes y servicios necesarios para el cumplimiento de la misión institucional</t>
  </si>
  <si>
    <t>No se satisfacen las necesidades de la entidad en oportunidad,  
Procesos de selección con objetos contractuales incompletos
No observancia del plan de Adquisiciones</t>
  </si>
  <si>
    <t>Estructuración de un Plan de Adquisiciones por parte de las áreas</t>
  </si>
  <si>
    <t xml:space="preserve">1.  Verificación de Plan de Adquisiciones en cuanto a modalidad de selección y alcance del objeto.
</t>
  </si>
  <si>
    <t>1.Equipo de trabajo Oficina Asesora Jurídica.</t>
  </si>
  <si>
    <t>Formato de asistencia de reunión de verificación</t>
  </si>
  <si>
    <t>riesgo de cumplimiento</t>
  </si>
  <si>
    <t xml:space="preserve">Control no adecuado al proceso de selección
</t>
  </si>
  <si>
    <t xml:space="preserve">Procesos de selección sin el lleno de los requisitos legales </t>
  </si>
  <si>
    <t>Imposibilidad de adjudicación del proceso de selección
Investigaciones de entes de control (fiscales, políticos, disciplinarios)</t>
  </si>
  <si>
    <t>1. Revisión por parte de la coordinación de Procesos de Selección, de la Oficina de Presupuesto y de la dependencia interesada en realizar la contratación.          
2.  Aplicación de los parámetros del Manual de Contratación</t>
  </si>
  <si>
    <t xml:space="preserve">1.  Capacitación al personal de la Oficina Jurídica frente al Manual de Contratación y a la utilización de herramientas que amplíen el conocimiento frente a las fuentes normativas.
2.  La asesoría y compañamiento que realizan los profesional de la Oficina Jurídca en la construcción de los estudios previos.
</t>
  </si>
  <si>
    <t>Jefe de la oficina Jurídica
Equipo de Profesionales</t>
  </si>
  <si>
    <t>1.  30/06/2014
2.  Permanentemente</t>
  </si>
  <si>
    <t xml:space="preserve">1.  Listado de asistencia de capacitación.
2.  Comunicaciones de asesoría en estudios previos.
</t>
  </si>
  <si>
    <t>SOPORTE JURÍDICO - CONTRACTUAL-</t>
  </si>
  <si>
    <t>Gestionar con eficiencia y eficacia el proceso de contratación de la entidad</t>
  </si>
  <si>
    <t>Fallas en el proceso de planeación</t>
  </si>
  <si>
    <t>Fallas en los procesos contractuales</t>
  </si>
  <si>
    <t xml:space="preserve">Estudios de conveniencia deficientes que no estén suficientemente soportados técnica, jurídica y financieramente para satisfacer las necesidades de la entidad. 
El área interesada al momento de dar inicio al proceso de selección presenta  estudios previos que no contienen los requisitos minímos previstos por Ley, ni el análisis técnico, financiero, economico  y jurídico necesario que determine la viabilidad del proceso, o si lo lo contienen, la información no es suficiente o es errada. </t>
  </si>
  <si>
    <t>Se omiten o no se aplican en debida forma las reglas contenidas en el pliego de condiciones para la evaluación de las propuestas
Informes de evaluación de propuestas realizados sin apego a los términos contenidos en los pliegos de condiciones</t>
  </si>
  <si>
    <t>Falta de coordinación en las estructuración de lso estudios previos de lso procesos de contratación</t>
  </si>
  <si>
    <t xml:space="preserve">No cumplimiento de los términos perentorios del proceso de Selección. </t>
  </si>
  <si>
    <t xml:space="preserve">Falta de publicidad de los actos propios del proceso de selección. </t>
  </si>
  <si>
    <t>Incumplimiento del objeto y las obligaciones  del contrato</t>
  </si>
  <si>
    <t xml:space="preserve">• Alto volumen de trabajo
*  Falta de recurso humano para la consolidaciòn de los informes.
*  Incumplimiento de entrega de informaciòn por parte de otras áreas.
</t>
  </si>
  <si>
    <t>Enviar informes de manera extemporanea a las entidades externas y/o entes de control</t>
  </si>
  <si>
    <t xml:space="preserve">• Pérdida de imagen institucional
• Sanciones e investigaciones por entes de control
</t>
  </si>
  <si>
    <t>1. Implementacion de cronograma que relaciona las fechas de los informes a enviar.
2. Seguimiento por parte de los profesionales a la entrega y consolidación de la informaciòn.
Incluir dentro del cronograma de auditoría los informes de ley y de seguimiento para ser reportados.</t>
  </si>
  <si>
    <t xml:space="preserve">
*  Programación de entrega de informes agendada a travès del calendario del correo.
*  Automatización del procedimiento de auditorías</t>
  </si>
  <si>
    <t>*  Equipo de trabajo</t>
  </si>
  <si>
    <t>*  Permanentemente
*  31/03/2014
*  31/12/2014</t>
  </si>
  <si>
    <t>Procedimiento de auditorías automatizado
Programación de entrega de todos los informes por calendario a los responsables.</t>
  </si>
  <si>
    <t>EVALUACION INDEPENDIENTE</t>
  </si>
  <si>
    <t xml:space="preserve">Ejercer el control sobre la gestión y el cumplimiento de cada una de las actividades que hacen parte  de la entidad, asegurando la eficacia, eficiencia y efectividad en cada uno de sus procesos. </t>
  </si>
  <si>
    <t>Fallas en la organización interna del trabajo</t>
  </si>
  <si>
    <t xml:space="preserve">*  Falta disposición de cada área para la realización de las auditorías.
</t>
  </si>
  <si>
    <t>*  Alta rotación de la Gerencia Media que impide dar cumplimiento al plan de auditorías.</t>
  </si>
  <si>
    <t>*  Falta de auditores internos que apoyen la ejecución del plan de auditorías</t>
  </si>
  <si>
    <t>Conflictos éticos</t>
  </si>
  <si>
    <t xml:space="preserve">• Conflictos de Intereses
</t>
  </si>
  <si>
    <t>• Falta de Ética e Idoneidad por parte del Auditor</t>
  </si>
  <si>
    <t>• Injerencias externas al determinar el alcance de la Auditoria</t>
  </si>
  <si>
    <t>Deficientes recursos</t>
  </si>
  <si>
    <t xml:space="preserve">• Alto volumen de trabajo
</t>
  </si>
  <si>
    <t xml:space="preserve">*  Falta de recurso humano para la consolidaciòn de los informes.
</t>
  </si>
  <si>
    <t>*  Incumplimiento de entrega de informaciòn por parte de otras áreas.</t>
  </si>
  <si>
    <t>5 Fi</t>
  </si>
  <si>
    <t>6 Fi</t>
  </si>
  <si>
    <t>7 Fi</t>
  </si>
  <si>
    <t>*  No diligenciar de manera adecuada y/o oportunamente el formato control préstamo de material audiovisual.
* No devolución del material prestado a las áreas de televisión.</t>
  </si>
  <si>
    <t>Extravió de material audiovisual ingresado a la videoteca.</t>
  </si>
  <si>
    <t>Las areas de programaciòn y emisiòn de televisión no contarían con apoyo de archivo audiovisual.
Pérdida de la memoria histórica del país.</t>
  </si>
  <si>
    <t>Formato préstamo de material audiovisual 
Seguimiento mensual al formato de préstamo de material audiovisual.</t>
  </si>
  <si>
    <t xml:space="preserve">*  Establece un tiempo límite para el préstamo de material audiovisual en el procedimiento de videoteca.
* Gestionar con la Subgerencia de TV para fortalecer el control de devolución de material audiovisual al interior de la enitdad.
</t>
  </si>
  <si>
    <t>Técnico de archivo (Videoteca)</t>
  </si>
  <si>
    <t>Ajuste del procedimiento
Correo electrónico con gestión realizada.</t>
  </si>
  <si>
    <t>Riesgo Operativo</t>
  </si>
  <si>
    <t>* Mal manejo del soporte documental del material sonoro y audiovisual
* Inadecuadas condiciones de almacenamiento del material audiovisual.
* Falta de idoneidad para el manejo del material sonoro y audiovisual</t>
  </si>
  <si>
    <t>Pérdida de la Información audiovisual y sonoro y/o daño parcial o total del material.</t>
  </si>
  <si>
    <t>Los canales de televisión y radio no contarían con apoyo de archivo audiovisual y sonoro 
Pérdida de la memoria histórica del país.</t>
  </si>
  <si>
    <t>*  Control de temperatura y humedad del depósito de fonoteca mediante un termohigrómetro.
*  Se cuenta con sistema de seguridad para el ingreso al depósito de fonoteca.
*  Controles de limpieza en el depósito de archivo sonoro que se registra a través de la planilla de controles de la fonoteca. (Brigadas de aseo).
* Se cuenta con varios servidores para el backup del material digital sonoro.
* Deshumificadores y ventiladores ubicados en la bodega de videoteca.</t>
  </si>
  <si>
    <t xml:space="preserve">
*  Adecuación de la infraestructura para generar condiciones que garanticen la preservación del material audiovisual.
* Clasificación y Organización del material audiovisual bajo las condiciones adecuadas e inventario.</t>
  </si>
  <si>
    <t xml:space="preserve">
Adecuación de la infraestructura para preservación audiovisual
Material audiovisual clasificado y organizado</t>
  </si>
  <si>
    <t>ARCHIVO AUDIOVISUAL</t>
  </si>
  <si>
    <t>Administrar el material audiovisual y sonoro garantizando su función como soporte de programación y a la vez identificación, protección, conservación y salvaguarda.</t>
  </si>
  <si>
    <t>Deficiencias en la aplicación de puntos de control</t>
  </si>
  <si>
    <t xml:space="preserve">No diligenciar de manera adecuada y/o oportunamente el formato control préstamo de material audiovisual
</t>
  </si>
  <si>
    <t>Fuente de recursos</t>
  </si>
  <si>
    <t>No contar con los recursos económicos para la adecuación física  (Sistema de control de temperatura, control de humedad y seguridad) del archivo de Videoteca.</t>
  </si>
  <si>
    <t>Deficiencias en la infraestructura tecnológica</t>
  </si>
  <si>
    <t xml:space="preserve">No se registre el material sonoro en el inventario </t>
  </si>
  <si>
    <t>Ausencia de directrices en materia de conservación del material</t>
  </si>
  <si>
    <t xml:space="preserve">* Mal manejo del soporte documental del material sonoro y audiovisual
</t>
  </si>
  <si>
    <t>Inadecuada infraestructura</t>
  </si>
  <si>
    <t xml:space="preserve">* Inadecuadas condiciones de almacenamiento del material audiovisual.
</t>
  </si>
  <si>
    <t>* Falta de idoneidad para el manejo del material sonoro y audiovisual</t>
  </si>
  <si>
    <t xml:space="preserve">No existencia de la tecnología requerida para la reproducción del material.
</t>
  </si>
  <si>
    <t>Daño de los equipos donde se reproduce el material audiovisual y sonoro.</t>
  </si>
  <si>
    <t>1. Falta de datos de contactos para poder dar el envio a las respuestas cuando la solicitud es puesta por correo electronico ( Direccion, telefono,  Correo).
2. Deficiencia en en el control para dar respuesta a los PQR</t>
  </si>
  <si>
    <t>No dar respuesta, a las peticiones, quejas, reclamos, sugerencias y denuncias</t>
  </si>
  <si>
    <t>1. Insatisfacción del ciudadano y/o de las empresas.  
2. Investigaciones y sanciones disciplinarias para el representante legal y/o la persona encargada de responder, según el asunto del requerimiento</t>
  </si>
  <si>
    <t xml:space="preserve">1. elaborar una notificcacion por aviso 
2. Generacion de alertas a travez del orfeo </t>
  </si>
  <si>
    <t>Nueva parametrizacion de orfeo para incluir mejoras que permita mayor control en las PQRS</t>
  </si>
  <si>
    <t xml:space="preserve">1. Profesional de la Oficina PQR
2. Apoyo informatico </t>
  </si>
  <si>
    <t xml:space="preserve">Parametrizacion del Orfeo </t>
  </si>
  <si>
    <t>ATENCIÓN AL CIUDADANO</t>
  </si>
  <si>
    <t>Crear canales y espacios de comunicación, entre rtvc y la comunidad, que permitan la interacción y  retroalimentación sobre los requerimientos de los ciudadanos para orientar nuestro quehacer institucional.</t>
  </si>
  <si>
    <t>PQRS sin respuesta</t>
  </si>
  <si>
    <t>1. Falta de datos de contactos para poder dar el envio a las respuestas cuando la solicitud es puesta por correo electronico ( Direccion, telefono,  Correo).</t>
  </si>
  <si>
    <t>2. Deficiencia en en el control para dar respuesta a los PQR</t>
  </si>
  <si>
    <t>Oportunidad en respuesta de PQRS</t>
  </si>
  <si>
    <t>1. Posible desconocimiento por parte de los funcionarios de Señal Colombia Sistema de Medios de los tiempos para dar respuesta oportuna a las PQR.</t>
  </si>
  <si>
    <t xml:space="preserve">
2. Falta de control y seguimiento en la oportunidad y calidad de las respuestas</t>
  </si>
  <si>
    <t>1. Posible desconocimiento por parte de los funcionarios de Señal Colombia Sistema de Medios de los tiempos para dar respuesta oportuna a las PQR.
2. Falta de control y seguimiento en la oportunidad y calidad de las respuestas</t>
  </si>
  <si>
    <t>No dar respuesta oportuna, precisa y eficaz a las peticiones, quejas, reclamos, sugerencias y denuncias</t>
  </si>
  <si>
    <t xml:space="preserve">1. Base de datos de seguimiento y control de las reclamaciones de señal de Televisión de los canales públicos nacionales y radio pública nacional.
2.  Envio por correo  electronico a cada dependencia, de un recordatorio  informandoles   que el plazo máximo establecido para contestar las peticiones o solicitudes que por ser de su competencia ha sido remitidas para tal fin; esta próximo su vencimiento. 
3. La circular 001 de 2010 donde se establece el tiempo de respuesta de solicitudes de la ciudadanía.
4.. Base de datos de los derechos de petición. 
5. Barrido general de derechos de petición y de PQR para identificar las que ya tienen respuesta para ser descargadas de Orfeo y de la base de datos. 
 6. Resolución 245 de 2011, donde se establece los lineamientos de PQR para la entidad.
7. Creacion de expediente de PQR para incluir y llevar la trazabilidad de las PQR </t>
  </si>
  <si>
    <t xml:space="preserve">1. Enviar correo electronico a las areas respectivas requiriendo que se incluya  la respuesta dentro del radicado principal y dentro del expediente correspondiente al año respectivo. </t>
  </si>
  <si>
    <t xml:space="preserve">1. Profesional de la Oficina PQR
</t>
  </si>
  <si>
    <t xml:space="preserve">Correo electronico enviado </t>
  </si>
  <si>
    <t>Falta de dotación al equipo de comunicaciones en cuanto a instrumentos y equipos de trabajo</t>
  </si>
  <si>
    <t>No se cuente con material audiovisual a tiempo</t>
  </si>
  <si>
    <t>No existiria un mecanismo de comunicación efectiva</t>
  </si>
  <si>
    <t xml:space="preserve">Profesional realiza seguimiento a la entrega de material </t>
  </si>
  <si>
    <t xml:space="preserve">Formalizar la solicitud para la elavoracion de material audiovisul a las oficina de autopromocion y proyectos especiales </t>
  </si>
  <si>
    <t>Jefe de Oficina de Divulgación y Prensa</t>
  </si>
  <si>
    <t>Correo electronico de la Jefe de  Oficina de Divulgación y Prensa</t>
  </si>
  <si>
    <t>COMUNICACIONES</t>
  </si>
  <si>
    <t>Consolidar una estrategia de comunicaciones, con el fin de divulgar todas y cada una de las actividades y servicios de RTVC, buscando posicionar la marca de RTVC y el de las distintas áreas misionales tanto a nivel interno como externo.</t>
  </si>
  <si>
    <t>Cambios en la dirección de la entidad</t>
  </si>
  <si>
    <t xml:space="preserve">No se tiene en cuenta el plan de desarrollo nacional ni la planeación del sector en la definición de la planeación institucional de rtvc </t>
  </si>
  <si>
    <t>Recursos financieros</t>
  </si>
  <si>
    <t>Falta de seguimiento al cumplimiento de la planeación</t>
  </si>
  <si>
    <t>Aspectos legales</t>
  </si>
  <si>
    <t>Mal proceso planificador</t>
  </si>
  <si>
    <t>Procesos y procedimientos</t>
  </si>
  <si>
    <t>Desconocimiento de la normatividad.</t>
  </si>
  <si>
    <t>Aspectos tecnológicos</t>
  </si>
  <si>
    <t>No comunicar frecuentemente la existencia y la importancia de cumplir con la normatividad interna.</t>
  </si>
  <si>
    <t>Falta de compromiso e interés al apropiarse de la normatividad interna.</t>
  </si>
  <si>
    <t>No se hace seguimiento al cumplimiento de las funciones de los cargos.</t>
  </si>
  <si>
    <t>No se tiene definido y comunicados los niveles de responsabilidad y autoridad de los cargos.</t>
  </si>
  <si>
    <t>Reformas administrativas</t>
  </si>
  <si>
    <t>Controles existentes, procesos y procedimientos</t>
  </si>
  <si>
    <t>Actitud pasiva frente asumir nuevos retos, adaptarse a los cambios</t>
  </si>
  <si>
    <t>Reducción o eliminación del presupuesto</t>
  </si>
  <si>
    <t>Sistemas de comunicación e información</t>
  </si>
  <si>
    <t>Cultura de Resistencia al cambio</t>
  </si>
  <si>
    <t>Cambios en las expectativas o necesidades de los clientes</t>
  </si>
  <si>
    <t>Apatia o falta de interes por proponer o participar en las actividades de mejoramiento de rtvc</t>
  </si>
  <si>
    <t>Estructura organizacional</t>
  </si>
  <si>
    <t>Falta de una cultura de planeación estratégica por parte de la alta dirección y/o de los funcionarios de la entidad</t>
  </si>
  <si>
    <t>Catastrofes naturales</t>
  </si>
  <si>
    <t>Talento humano</t>
  </si>
  <si>
    <t>Estilo de dirección</t>
  </si>
  <si>
    <r>
      <t xml:space="preserve">1 </t>
    </r>
    <r>
      <rPr>
        <b/>
        <sz val="8"/>
        <color indexed="8"/>
        <rFont val="Arial"/>
        <family val="2"/>
      </rPr>
      <t>Fi</t>
    </r>
  </si>
  <si>
    <r>
      <t xml:space="preserve">2 </t>
    </r>
    <r>
      <rPr>
        <b/>
        <sz val="8"/>
        <color indexed="8"/>
        <rFont val="Arial"/>
        <family val="2"/>
      </rPr>
      <t>Fi</t>
    </r>
  </si>
  <si>
    <r>
      <t xml:space="preserve">3 </t>
    </r>
    <r>
      <rPr>
        <b/>
        <sz val="8"/>
        <color indexed="8"/>
        <rFont val="Arial"/>
        <family val="2"/>
      </rPr>
      <t>Fi</t>
    </r>
  </si>
  <si>
    <r>
      <t xml:space="preserve">4 </t>
    </r>
    <r>
      <rPr>
        <b/>
        <sz val="8"/>
        <color indexed="8"/>
        <rFont val="Arial"/>
        <family val="2"/>
      </rPr>
      <t>Fi</t>
    </r>
  </si>
  <si>
    <r>
      <t xml:space="preserve">5 </t>
    </r>
    <r>
      <rPr>
        <b/>
        <sz val="8"/>
        <color indexed="8"/>
        <rFont val="Arial"/>
        <family val="2"/>
      </rPr>
      <t>Fi</t>
    </r>
  </si>
  <si>
    <r>
      <t xml:space="preserve">6 </t>
    </r>
    <r>
      <rPr>
        <b/>
        <sz val="8"/>
        <color indexed="8"/>
        <rFont val="Arial"/>
        <family val="2"/>
      </rPr>
      <t>Fi</t>
    </r>
  </si>
  <si>
    <r>
      <t xml:space="preserve">7 </t>
    </r>
    <r>
      <rPr>
        <b/>
        <sz val="8"/>
        <color indexed="8"/>
        <rFont val="Arial"/>
        <family val="2"/>
      </rPr>
      <t>Fi</t>
    </r>
  </si>
  <si>
    <r>
      <t xml:space="preserve">1 </t>
    </r>
    <r>
      <rPr>
        <b/>
        <sz val="8"/>
        <color indexed="8"/>
        <rFont val="Arial"/>
        <family val="2"/>
      </rPr>
      <t>Fe</t>
    </r>
  </si>
  <si>
    <r>
      <t xml:space="preserve">2 </t>
    </r>
    <r>
      <rPr>
        <b/>
        <sz val="8"/>
        <color indexed="8"/>
        <rFont val="Arial"/>
        <family val="2"/>
      </rPr>
      <t>Fe</t>
    </r>
  </si>
  <si>
    <r>
      <t xml:space="preserve">3 </t>
    </r>
    <r>
      <rPr>
        <b/>
        <sz val="8"/>
        <color indexed="8"/>
        <rFont val="Arial"/>
        <family val="2"/>
      </rPr>
      <t>Fe</t>
    </r>
  </si>
  <si>
    <t>Riesgo estratégico</t>
  </si>
  <si>
    <t>1.  Pérdida de la información y documentos de la entidad.
2.  NO recibo de los reportes de cartera morosa de manera oportuna.</t>
  </si>
  <si>
    <t>No adelantamiento de los cobros jurídicos o coactivos</t>
  </si>
  <si>
    <t xml:space="preserve"> 1. Investigaciones fiscales, disciplinarias y penales para los representantes, funcionarios y contratistas involucrados en el trámite del proceso
2.  Disminución de los ingresos de la entidad en razón al aporte de Ley 14 de 1991.</t>
  </si>
  <si>
    <t>1.  Informes bimensuales a financiera de la gestión del cobro.
2.  Apoyo y utilización de la normatividad, jurisprudencia y doctrina vigente.
3.  Actualización de las bases de datos de los procesos, que permiten tener un control de los cobros realizados.
3.  Establecer fechas límites de entrega a los requerimientso efectuados</t>
  </si>
  <si>
    <t xml:space="preserve">Ajuste en el procedimiento de cobro coactivo para el cruce de información de pagos de los deudores </t>
  </si>
  <si>
    <t>Jefe de la Oficina Asesora Jurídica
Profesional del Área de Representación Judicial</t>
  </si>
  <si>
    <t>31 de marzo de 2014</t>
  </si>
  <si>
    <t>No de correo y radicados cruzados con informacion de cobro jurídico</t>
  </si>
  <si>
    <t>SOPORTE JURÍDICO - REPRESENTACIÓN JUDICIAL-</t>
  </si>
  <si>
    <t xml:space="preserve">Garantizar  una adecuada y oportuna defensa de los intereses de –rtvc- en los distintos procesos judiciales y extrajudiciales en que sea parte, así como en los procesos  </t>
  </si>
  <si>
    <t>Fallas en los procedimientos</t>
  </si>
  <si>
    <t xml:space="preserve">Incumplimiento de un deber legal </t>
  </si>
  <si>
    <t>Deficiencias en la planeación institucional</t>
  </si>
  <si>
    <t>No atender oportunamente los requerimientos administrativos y/o judiciales</t>
  </si>
  <si>
    <t>Falla en los controles</t>
  </si>
  <si>
    <t>Falta de seguimiento a los deberes procesales</t>
  </si>
  <si>
    <t>Formulación errónea de las acciones  preventivas  
Deficientes controles para verificar el cumplimiento de las acciones que mitigan los riesgos.</t>
  </si>
  <si>
    <t>Se materialicen los riesgos identificados en la administración del riesgo</t>
  </si>
  <si>
    <t>Pérdidas económicas para la entidad
Investigaciones penales, fiscales y disciplinarias</t>
  </si>
  <si>
    <t>Procedimiento de acciones correctivas y preventivas
Acompañamiento en la formulación de acciones correctivas y preventivas, por parte de la Oficina de Planeación.
Seguimiento al cumplimiento de acciones para la mitigación de cada riesgo por parte de Evaluación Independiente.</t>
  </si>
  <si>
    <t xml:space="preserve">1. Asesorar a los responsables sobre la identificación de acciones correctivas y preventivas  cuando sea necesario   
                                                                                                           2. Adquisición de software para fortalecer la gestión del riesgo y las acciones preventivas en la entidad. </t>
  </si>
  <si>
    <t>Profesional de SIG
Jefe de la Oficina de Planeación</t>
  </si>
  <si>
    <t>No. Asesorías o de acompañamientos realizados.
Software adquirido</t>
  </si>
  <si>
    <t>MEJORAMIENTO CONTINUO</t>
  </si>
  <si>
    <t>Evaluar e implementar acciones de mejora en los procesos que se llevan a cabo en rtvc, a fin de contribuir al mejoramiento en la satisfacción de nuestros clientes.</t>
  </si>
  <si>
    <t>Materialización de riesgos</t>
  </si>
  <si>
    <t xml:space="preserve">Formulación errónea de las acciones  preventivas  </t>
  </si>
  <si>
    <t xml:space="preserve">Deficientes controles para verificar el cumplimiento de las acciones que mitigan los riesgos.
</t>
  </si>
  <si>
    <t>Acciones de mejora</t>
  </si>
  <si>
    <t xml:space="preserve">Falta de seguimiento a los planes de acción formulados en las acciones de mejora
</t>
  </si>
  <si>
    <t>Seguimiento manual al cumplimiento de acciones de mejora</t>
  </si>
  <si>
    <t>Requisitos de norma</t>
  </si>
  <si>
    <t xml:space="preserve">Falta de mecanismos de control en el cumplimiento de requisitos </t>
  </si>
  <si>
    <t>Cambio normativo</t>
  </si>
  <si>
    <t>Desconocimiento de la norma</t>
  </si>
  <si>
    <t>Cambios en la alta dirección de la entidad que dificulte el mantenimiento del sistema por cambio de políticas institucionales.</t>
  </si>
  <si>
    <t xml:space="preserve">*Falta de un canal de comunicación directo y efectivo, entre la ANTV y Canal Institucional para la emisión de los contenidos.                                      
*Desconocimiento de la normatividad que rige la programación del canal Institucional.                    
* Circunstancias externas que obligan a modificar la programación.                             </t>
  </si>
  <si>
    <t>Diseñar la parrilla de programación sin los lineamientos y políticas del canal.</t>
  </si>
  <si>
    <t xml:space="preserve">Implicaciones legales y sanciones económicas para el canal Institucional. </t>
  </si>
  <si>
    <t>CATASTROFICO</t>
  </si>
  <si>
    <t>*Revisión del material antes del diseño de la parrilla de programación (Curaduría).                                          
* Consulta permanente de la normatividad vigente.</t>
  </si>
  <si>
    <t xml:space="preserve"> * Elaboración trimestral de reporte de emisión de los contratos que pagan derechos de emisión.     
 * Presentación de propuesta de parrilla general y parrilla diaria a instancias superiores.  </t>
  </si>
  <si>
    <t>Jefe de Programación Señal Institucional</t>
  </si>
  <si>
    <t>Número de reportes de emisión elaborados / número de trimestres transcurridos.
Número de socializaciones de la parrilla / número de meses transcurridos</t>
  </si>
  <si>
    <t>PRODUCCIÓN DE TELEVISIÓN</t>
  </si>
  <si>
    <t>Producir y emitir programas de televisión con altos estándares de calidad, que cumplan con las expectativas de nuestros clientes, con las necesidades de información de nuestra teleaudiencia, teniendo como meta con el canal institucional la identificación como puente entre las instituciones del Estado y los ciudadanos y con señalcolombia entregar una programación entretenida y de calidad de carácter educativo y cultural, buscando a través de ambos fomentar la identidad nacional y la construcción de ciudadanía .</t>
  </si>
  <si>
    <t>Normatividad</t>
  </si>
  <si>
    <t xml:space="preserve">*Falta de un canal de comunicación directo y efectivo, entre la ANTV y Canal Institucional para la emisión de los contenidos.                                      *Desconocimiento de la normatividad que rige la programación del canal Institucional.                    * Circunstancias externas que obligan a modificar la programación.     </t>
  </si>
  <si>
    <t>Deficiencias en el control del proceso.
Oportunidad en la gestión</t>
  </si>
  <si>
    <t xml:space="preserve">* No realizar revisión técnica y de contenidos al material programado para emitir                                 
* La parrilla de programación no sea entregada o actualizada oportunamente                                                               </t>
  </si>
  <si>
    <t>Deficiencias en la gestión del proceso.
Problemas con los equipos técnicos</t>
  </si>
  <si>
    <t xml:space="preserve">* Demoras en el proceso contractual.                * Atrasos en desembolsos y contrataciones.                         
* Que los recursos técnicos y humanos requeridos no sean los idóneos.                                          * Que se presenten fallas técnicas con equipos propios o de terceros contratados para prestar el servicio.                       </t>
  </si>
  <si>
    <t>Fallas en los Sistemas de información y Comunicación</t>
  </si>
  <si>
    <t>* Demoras en el proceso contractual y consecuentes atrasos en plan de postproducción.                                                         * Que se presenten fallas técnicas con equipos propios, fallas en el material grabado.</t>
  </si>
  <si>
    <t>Debilidad en la estrategia de posicionamiento</t>
  </si>
  <si>
    <t>Ausencia de autopromoción, Ausencia de free press, Ausencia de estrategias de fidelización</t>
  </si>
  <si>
    <t>NO seguimiento a expectativas de los clientes.</t>
  </si>
  <si>
    <t>Ausencia de planeación
Imposibilidad de medir el impacto del canal</t>
  </si>
  <si>
    <t>Deficientes controles</t>
  </si>
  <si>
    <t>Ausencia de un sistema de infromación completo que permita la trazabilidad del material</t>
  </si>
  <si>
    <t>*  Ausencia de un sistema completo que permita la trazabilidad del material</t>
  </si>
  <si>
    <t>Pérdida del material audiovisual</t>
  </si>
  <si>
    <t xml:space="preserve">No contar con la programación que se había previsto de manera oportuna </t>
  </si>
  <si>
    <t>1. Aplicación del procedimiento "Tráfico y alistamiento".
2. Diligenciamiento de la Hoja de ruta.</t>
  </si>
  <si>
    <t>Realizar el seguimiento a la trazabilidad del material audiovisual que se registra en la hoja de ruta</t>
  </si>
  <si>
    <t xml:space="preserve">
Auxiliar programación Señal Colombia
</t>
  </si>
  <si>
    <t>Semaforo de seguimiento a trazabilidad de hoja de ruta.</t>
  </si>
  <si>
    <t>1.  Inadecuado sistema de archivo de los documentos que contienen la información institucional.
2.  No definición y/o aplicación de tablas de retención documental
3.  Intereses creados para favorecer a un tercero
4.  Desorden en el manejo de la documentación 
5.  Inseguridad en las instalaciones
6. Deficientes niveles de seguridad para el acceso a los sistemas de información que actualmente soportan la información de la entidad, que pueden generar acceso a información confidencial o de valor histórico para la entidad.
7. Violación del código de ética institucional.
8. No contar con procedimientos claros y/o estandarizados frente a la protección de la información confidencial, el almacenamiento y la transmisión electrónica de los resultados y los derechos de propiedad de los clientes.
9. Inobservancia de los procedimientos, directrices y puntos de control establecidos para ejecutar las actividades.</t>
  </si>
  <si>
    <t>Sustracción, concentración y manipulación de la información institucional.</t>
  </si>
  <si>
    <t>1.  Desgaste Administrativo.
2.  Pérdidas Económicas, representadas en disminución de ingresos por venta.
3.  Nulidad o revocatoria de la investigacion en caso de que la documentación sea de procesos disciplinarios
4.  Impunidad cuando la documentación afectada es de procesos disciplinarios
5.  Investigaciones disciplinarias
6.  Afectación en la imagen institucional y credibilidad de la entidad, por cuanto lesiona la transparencia y probidad de la entidad y del Estado.
7,  Pérdida de trazabilidad de la información</t>
  </si>
  <si>
    <t>Revisión y verificación por parte de la Jefe de la Oficina de Planeación, frente a los informes y divulgación de políticas institucionales de Planeación</t>
  </si>
  <si>
    <t>Coordinar junto con los procesos responsables, políticas institucionales para el control y seguridad de la información.</t>
  </si>
  <si>
    <t>Jefe de Planeación procesos encargados de formular políticas transversales</t>
  </si>
  <si>
    <t>No de políticas formuladas y socializadas/No de políticas planeadas</t>
  </si>
  <si>
    <t>PROYECCIÓN ESTRATÉGICA</t>
  </si>
  <si>
    <t xml:space="preserve">Contribuir al cumplimiento de las funciones estratégicas de rtvc mediante el diseño, seguimiento y evaluación de los planes, programas y proyectos, así como acompañar su ejecución para garantizar el logro de las metas y los resultados definidos y esperados por la entidad en su marco de acción. </t>
  </si>
  <si>
    <t>Planificación estratégica</t>
  </si>
  <si>
    <t>1.  Falta de seguimiento al cumplimiento de la planeación</t>
  </si>
  <si>
    <t>2.  Mal proceso planificador</t>
  </si>
  <si>
    <t>3.  Recursos escasos para el cumplimiento de las metas institucionales</t>
  </si>
  <si>
    <t xml:space="preserve">
1.  Cultura de Resistencia al cambio</t>
  </si>
  <si>
    <t>2.  Apatia o falta de interes por proponer o participar en las actividades de planificaciòn</t>
  </si>
  <si>
    <t>3.  Falta de una cultura de planeación estratégica por parte de la alta dirección y/o de los funcionarios de la entidad.</t>
  </si>
  <si>
    <t>4.  Falta de liderazgo de los directivos frente a la planificaciòn de la entidad.</t>
  </si>
  <si>
    <t>Oportunidad en el reporte de resultados de gestión</t>
  </si>
  <si>
    <t>1. Falta de un sistema de información  que permita facilitar el reporte de resultados y el cálculo de indicadores</t>
  </si>
  <si>
    <t>2.  Falta de compromiso para la entrega de los resultados por cada una de las áreas.</t>
  </si>
  <si>
    <t>3.  Alta rotación de personal que dificulta la continuidad de acciones.</t>
  </si>
  <si>
    <t>Alineación entre planificación y presupuesto</t>
  </si>
  <si>
    <t>Toma de decisiones que comprometen recursos que no se relacionan con la integración del Plan de Adquisiciones y el Plan estratégico.</t>
  </si>
  <si>
    <t>Formulación de indicadores</t>
  </si>
  <si>
    <t>*  Desconocimiento en metodologìas para la formulaciòn de indicadores.</t>
  </si>
  <si>
    <t xml:space="preserve">
* Lineamientos de entidades nacionales frente a la definiciòn de indicadores que restringen una adecuada formulación de los mismos.</t>
  </si>
  <si>
    <t>Oportunidad en el reporte de informes</t>
  </si>
  <si>
    <t>Falta de claridad en los responsables de los reportes de la información y de las metodologías de registro.</t>
  </si>
  <si>
    <t>Incumplimiento de entrega de informaciòn por parte de los responsables por área.</t>
  </si>
  <si>
    <t>*El personal de planta con que cuenta la Subgerencia de Radio no es suficiente para producir los contenidos de las emisoras durante  
*Dependencia dirtecta del MINTIC</t>
  </si>
  <si>
    <t>Falta de recursos para la producción de contenidos de radio</t>
  </si>
  <si>
    <t xml:space="preserve">*  No hay producción en vivo para las emisoras.
*  Incumplimiento de compromisos institucionales y misionales ademas clientes y/o socios del proceso de radio.
* Ausencia de contenidos de interes publico dirigidos a la poblacion Colombiana . </t>
  </si>
  <si>
    <t xml:space="preserve">
- Planear la consecusión de recursos para la contratación de productores de contenidos. 
- Buscar diversas fuentes de recursos.
- Tener un plan de contingencia.</t>
  </si>
  <si>
    <t xml:space="preserve">Documentar el plan de contingencia .
</t>
  </si>
  <si>
    <t xml:space="preserve">Subgerente de Radio </t>
  </si>
  <si>
    <t>Plan de contingencia documentado</t>
  </si>
  <si>
    <t>Riesgo operativo</t>
  </si>
  <si>
    <t>Deficiencias en los controles existentes</t>
  </si>
  <si>
    <t>* Informalidad del proceso de negociación y cobro de facturas con los clientes.</t>
  </si>
  <si>
    <t>Los clientes no entregan información confiable para cobro de comercialización de espacios</t>
  </si>
  <si>
    <t xml:space="preserve">*  Demandas de terceros por perjuicios
*  Pérdidas económicas
</t>
  </si>
  <si>
    <t>Uso de formato ¨Orden de Pauta¨donde se define los requerimientos del cliente.</t>
  </si>
  <si>
    <t>Formalizar la negociación con el cliente</t>
  </si>
  <si>
    <t>Coordinación de proyectos</t>
  </si>
  <si>
    <t>Formalización de trámite</t>
  </si>
  <si>
    <t>RADIO</t>
  </si>
  <si>
    <t>Garantizar que la programación de la radio pública nacional cumpla con los lineamientos establecidos por la normatividad aplicable.</t>
  </si>
  <si>
    <t xml:space="preserve">El personal de planta con que cuenta la Subgerencia de Radio no es suficiente para producir los contenidos de las emisoras durante 20 horas diarias de programación en vivo, además de la programación nocturna. </t>
  </si>
  <si>
    <t>Intereses particulares</t>
  </si>
  <si>
    <t>* Intereses personales</t>
  </si>
  <si>
    <t>*  Falta de observancia al principio de probidad y transparencia en la función pública.
*  Falta de ética y honestidad
*  Desconocimiento de normatividad aplicable en el uso de los recursos
*  Desconomiento en los procedimientos que establecen como debe ser el manejo de los recursos públicos</t>
  </si>
  <si>
    <t>No verificación de los documentos exigidos para la elaboración y ejecución del contrato</t>
  </si>
  <si>
    <t>Incumplimiento de los requisitos de ejecucion y legalización de los contrato</t>
  </si>
  <si>
    <t>Implicaciones legales</t>
  </si>
  <si>
    <r>
      <t xml:space="preserve">Lista de chequeo documentos precontractuales y contractuales y expediente del contrato
</t>
    </r>
    <r>
      <rPr>
        <sz val="12"/>
        <rFont val="Arial"/>
        <family val="2"/>
      </rPr>
      <t xml:space="preserve">
Notificación de la aprobación de póliza al supervisor en caso de que aplique</t>
    </r>
  </si>
  <si>
    <t>Diligenciar lista de chequeo donde se evidencie el cumplimiento de los requisitos de perfeccionamiento y ejecución del contrato</t>
  </si>
  <si>
    <t>Coordinación de Gestión Jurídica</t>
  </si>
  <si>
    <t>No de contratos con lista de chequeo  /No de contratos registrados</t>
  </si>
  <si>
    <t>Inadecuada supervisión
Falta de disposición del contratista para cumplir el contrato
Desconocimiento del desempeño del proveedor</t>
  </si>
  <si>
    <t>SOPORTE JURÍDICO - GESTIÓN JURÍDICA-</t>
  </si>
  <si>
    <t>Asesorar a las dependencias  en conceptos jurídicos y defender los intereses de la entidad procurando disminuir los riesgos contractuales</t>
  </si>
  <si>
    <t xml:space="preserve">Fallas en la implementación de controles </t>
  </si>
  <si>
    <t>El supervisor no liquida el contrato en el término establecido por la ley</t>
  </si>
  <si>
    <t>TODOS LOS PROCESOS</t>
  </si>
  <si>
    <t>N/A</t>
  </si>
  <si>
    <t>MATRIZ MAPA DE RIESGOS INSTITUCIONAL</t>
  </si>
  <si>
    <r>
      <rPr>
        <b/>
        <sz val="16"/>
        <rFont val="Arial Narrow"/>
        <family val="2"/>
      </rPr>
      <t>Versión:</t>
    </r>
    <r>
      <rPr>
        <sz val="16"/>
        <rFont val="Arial Narrow"/>
        <family val="2"/>
      </rPr>
      <t xml:space="preserve"> V.0</t>
    </r>
  </si>
  <si>
    <r>
      <rPr>
        <b/>
        <sz val="16"/>
        <rFont val="Arial Narrow"/>
        <family val="2"/>
      </rPr>
      <t xml:space="preserve">Código: </t>
    </r>
    <r>
      <rPr>
        <sz val="16"/>
        <rFont val="Arial Narrow"/>
        <family val="2"/>
      </rPr>
      <t xml:space="preserve">  DE-MC-MR-03</t>
    </r>
  </si>
  <si>
    <r>
      <rPr>
        <b/>
        <sz val="16"/>
        <rFont val="Arial Narrow"/>
        <family val="2"/>
      </rPr>
      <t>Fecha:</t>
    </r>
    <r>
      <rPr>
        <sz val="16"/>
        <rFont val="Arial Narrow"/>
        <family val="2"/>
      </rPr>
      <t xml:space="preserve"> 29-05-2014</t>
    </r>
  </si>
  <si>
    <t>DE-MC-MR-03</t>
  </si>
  <si>
    <t>V.0</t>
  </si>
  <si>
    <t>VALORACION DE CONTROLES DE MAPA DE RIESGOS INSTITUCIONAL</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</si>
</sst>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yyyy\-mm\-dd;@"/>
  </numFmts>
  <fonts count="69" x14ac:knownFonts="1">
    <font>
      <sz val="10"/>
      <name val="Arial"/>
    </font>
    <font>
      <b/>
      <sz val="14"/>
      <name val="Arial"/>
      <family val="2"/>
    </font>
    <font>
      <sz val="14"/>
      <name val="Arial"/>
      <family val="2"/>
    </font>
    <font>
      <sz val="10"/>
      <name val="Arial"/>
      <family val="2"/>
    </font>
    <font>
      <sz val="10"/>
      <name val="Arial"/>
      <family val="2"/>
    </font>
    <font>
      <b/>
      <sz val="10"/>
      <name val="Arial"/>
      <family val="2"/>
    </font>
    <font>
      <b/>
      <sz val="18"/>
      <name val="Arial"/>
      <family val="2"/>
    </font>
    <font>
      <sz val="8"/>
      <name val="Arial"/>
      <family val="2"/>
    </font>
    <font>
      <sz val="10"/>
      <color indexed="8"/>
      <name val="Arial"/>
      <family val="2"/>
    </font>
    <font>
      <b/>
      <u/>
      <sz val="13"/>
      <name val="Arial"/>
      <family val="2"/>
    </font>
    <font>
      <b/>
      <sz val="13"/>
      <name val="Arial"/>
      <family val="2"/>
    </font>
    <font>
      <sz val="11"/>
      <name val="Arial"/>
      <family val="2"/>
    </font>
    <font>
      <b/>
      <sz val="11"/>
      <color indexed="8"/>
      <name val="Arial"/>
      <family val="2"/>
    </font>
    <font>
      <b/>
      <sz val="12"/>
      <color indexed="12"/>
      <name val="Arial"/>
      <family val="2"/>
    </font>
    <font>
      <sz val="11"/>
      <color indexed="8"/>
      <name val="Arial"/>
      <family val="2"/>
    </font>
    <font>
      <b/>
      <sz val="9"/>
      <color indexed="8"/>
      <name val="Arial"/>
      <family val="2"/>
    </font>
    <font>
      <b/>
      <sz val="8"/>
      <color indexed="8"/>
      <name val="Arial"/>
      <family val="2"/>
    </font>
    <font>
      <sz val="9"/>
      <color indexed="8"/>
      <name val="Arial"/>
      <family val="2"/>
    </font>
    <font>
      <b/>
      <sz val="14"/>
      <color indexed="8"/>
      <name val="Arial"/>
      <family val="2"/>
    </font>
    <font>
      <sz val="10"/>
      <color indexed="10"/>
      <name val="Arial"/>
      <family val="2"/>
    </font>
    <font>
      <sz val="6"/>
      <name val="Arial"/>
      <family val="2"/>
    </font>
    <font>
      <b/>
      <sz val="8"/>
      <color indexed="81"/>
      <name val="Tahoma"/>
      <family val="2"/>
    </font>
    <font>
      <sz val="7"/>
      <color indexed="81"/>
      <name val="Tahoma"/>
      <family val="2"/>
    </font>
    <font>
      <sz val="8"/>
      <color indexed="81"/>
      <name val="Tahoma"/>
      <family val="2"/>
    </font>
    <font>
      <sz val="9"/>
      <name val="Arial Narrow"/>
      <family val="2"/>
    </font>
    <font>
      <sz val="9"/>
      <name val="Arial"/>
      <family val="2"/>
    </font>
    <font>
      <b/>
      <i/>
      <sz val="12"/>
      <name val="Century Gothic"/>
      <family val="2"/>
    </font>
    <font>
      <sz val="12"/>
      <name val="Century Gothic"/>
      <family val="2"/>
    </font>
    <font>
      <b/>
      <sz val="12"/>
      <name val="Century Gothic"/>
      <family val="2"/>
    </font>
    <font>
      <i/>
      <sz val="12"/>
      <name val="Century Gothic"/>
      <family val="2"/>
    </font>
    <font>
      <b/>
      <i/>
      <sz val="14"/>
      <name val="Arial"/>
      <family val="2"/>
    </font>
    <font>
      <sz val="9"/>
      <color indexed="12"/>
      <name val="Arial"/>
      <family val="2"/>
    </font>
    <font>
      <b/>
      <sz val="7"/>
      <color indexed="12"/>
      <name val="Arial"/>
      <family val="2"/>
    </font>
    <font>
      <sz val="9"/>
      <color indexed="10"/>
      <name val="Arial"/>
      <family val="2"/>
    </font>
    <font>
      <sz val="12"/>
      <name val="Arial"/>
      <family val="2"/>
    </font>
    <font>
      <sz val="14"/>
      <color theme="1"/>
      <name val="Arial Narrow"/>
      <family val="2"/>
    </font>
    <font>
      <b/>
      <sz val="16"/>
      <color theme="1"/>
      <name val="Arial Narrow"/>
      <family val="2"/>
    </font>
    <font>
      <sz val="16"/>
      <color indexed="8"/>
      <name val="Arial Narrow"/>
      <family val="2"/>
    </font>
    <font>
      <b/>
      <sz val="16"/>
      <color indexed="8"/>
      <name val="Arial Narrow"/>
      <family val="2"/>
    </font>
    <font>
      <sz val="16"/>
      <color theme="1"/>
      <name val="Arial Narrow"/>
      <family val="2"/>
    </font>
    <font>
      <b/>
      <sz val="12"/>
      <name val="Arial"/>
      <family val="2"/>
    </font>
    <font>
      <sz val="9"/>
      <color rgb="FFFF0000"/>
      <name val="Arial"/>
      <family val="2"/>
    </font>
    <font>
      <sz val="14"/>
      <name val="Arial Narrow"/>
      <family val="2"/>
    </font>
    <font>
      <b/>
      <sz val="16"/>
      <name val="Arial Narrow"/>
      <family val="2"/>
    </font>
    <font>
      <sz val="16"/>
      <name val="Arial Narrow"/>
      <family val="2"/>
    </font>
    <font>
      <sz val="9"/>
      <color theme="0"/>
      <name val="Arial"/>
      <family val="2"/>
    </font>
    <font>
      <sz val="12"/>
      <name val="Arial Narrow"/>
      <family val="2"/>
    </font>
    <font>
      <b/>
      <sz val="12"/>
      <name val="Arial Narrow"/>
      <family val="2"/>
    </font>
    <font>
      <b/>
      <i/>
      <sz val="12"/>
      <name val="Arial"/>
      <family val="2"/>
    </font>
    <font>
      <sz val="12"/>
      <color rgb="FF000000"/>
      <name val="Arial"/>
      <family val="2"/>
    </font>
    <font>
      <b/>
      <sz val="12"/>
      <color indexed="8"/>
      <name val="Arial Narrow"/>
      <family val="2"/>
    </font>
    <font>
      <b/>
      <sz val="12"/>
      <color indexed="12"/>
      <name val="Arial Narrow"/>
      <family val="2"/>
    </font>
    <font>
      <sz val="12"/>
      <color indexed="8"/>
      <name val="Arial Narrow"/>
      <family val="2"/>
    </font>
    <font>
      <b/>
      <sz val="12"/>
      <color indexed="10"/>
      <name val="Arial Narrow"/>
      <family val="2"/>
    </font>
    <font>
      <b/>
      <sz val="9"/>
      <color indexed="10"/>
      <name val="Arial"/>
      <family val="2"/>
    </font>
    <font>
      <b/>
      <sz val="10"/>
      <color rgb="FFFF0000"/>
      <name val="Arial"/>
      <family val="2"/>
    </font>
    <font>
      <b/>
      <sz val="9"/>
      <color rgb="FFFF0000"/>
      <name val="Arial"/>
      <family val="2"/>
    </font>
    <font>
      <b/>
      <i/>
      <sz val="12"/>
      <name val="Arial Narrow"/>
      <family val="2"/>
    </font>
    <font>
      <b/>
      <sz val="9"/>
      <color indexed="81"/>
      <name val="Tahoma"/>
      <family val="2"/>
    </font>
    <font>
      <sz val="9"/>
      <color indexed="81"/>
      <name val="Tahoma"/>
      <family val="2"/>
    </font>
    <font>
      <i/>
      <sz val="12"/>
      <name val="Arial"/>
      <family val="2"/>
    </font>
    <font>
      <sz val="16"/>
      <name val="Arial"/>
      <family val="2"/>
    </font>
    <font>
      <b/>
      <sz val="8"/>
      <color indexed="10"/>
      <name val="Arial"/>
      <family val="2"/>
    </font>
    <font>
      <sz val="8"/>
      <color indexed="8"/>
      <name val="Arial"/>
      <family val="2"/>
    </font>
    <font>
      <b/>
      <sz val="12"/>
      <color indexed="8"/>
      <name val="Arial"/>
      <family val="2"/>
    </font>
    <font>
      <u/>
      <sz val="10"/>
      <color indexed="12"/>
      <name val="Arial"/>
      <family val="2"/>
    </font>
    <font>
      <b/>
      <sz val="11"/>
      <name val="Arial Narrow"/>
      <family val="2"/>
    </font>
    <font>
      <sz val="11"/>
      <name val="Arial Narrow"/>
      <family val="2"/>
    </font>
    <font>
      <sz val="11"/>
      <color theme="1"/>
      <name val="Arial Narrow"/>
      <family val="2"/>
    </font>
  </fonts>
  <fills count="14">
    <fill>
      <patternFill patternType="none"/>
    </fill>
    <fill>
      <patternFill patternType="gray125"/>
    </fill>
    <fill>
      <patternFill patternType="solid">
        <fgColor indexed="9"/>
        <bgColor indexed="64"/>
      </patternFill>
    </fill>
    <fill>
      <patternFill patternType="solid">
        <fgColor indexed="11"/>
        <bgColor indexed="64"/>
      </patternFill>
    </fill>
    <fill>
      <patternFill patternType="solid">
        <fgColor indexed="17"/>
        <bgColor indexed="64"/>
      </patternFill>
    </fill>
    <fill>
      <patternFill patternType="solid">
        <fgColor indexed="13"/>
        <bgColor indexed="64"/>
      </patternFill>
    </fill>
    <fill>
      <patternFill patternType="solid">
        <fgColor indexed="51"/>
        <bgColor indexed="64"/>
      </patternFill>
    </fill>
    <fill>
      <patternFill patternType="solid">
        <fgColor indexed="10"/>
        <bgColor indexed="64"/>
      </patternFill>
    </fill>
    <fill>
      <patternFill patternType="solid">
        <fgColor indexed="50"/>
        <bgColor indexed="64"/>
      </patternFill>
    </fill>
    <fill>
      <patternFill patternType="solid">
        <fgColor indexed="22"/>
        <bgColor indexed="64"/>
      </patternFill>
    </fill>
    <fill>
      <patternFill patternType="solid">
        <fgColor indexed="44"/>
        <bgColor indexed="64"/>
      </patternFill>
    </fill>
    <fill>
      <patternFill patternType="solid">
        <fgColor theme="0"/>
        <bgColor indexed="64"/>
      </patternFill>
    </fill>
    <fill>
      <patternFill patternType="solid">
        <fgColor theme="3" tint="0.59999389629810485"/>
        <bgColor indexed="64"/>
      </patternFill>
    </fill>
    <fill>
      <patternFill patternType="solid">
        <fgColor theme="6" tint="0.39997558519241921"/>
        <bgColor indexed="64"/>
      </patternFill>
    </fill>
  </fills>
  <borders count="65">
    <border>
      <left/>
      <right/>
      <top/>
      <bottom/>
      <diagonal/>
    </border>
    <border>
      <left style="medium">
        <color indexed="64"/>
      </left>
      <right/>
      <top/>
      <bottom/>
      <diagonal/>
    </border>
    <border>
      <left/>
      <right style="medium">
        <color indexed="64"/>
      </right>
      <top/>
      <bottom/>
      <diagonal/>
    </border>
    <border>
      <left/>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style="medium">
        <color indexed="64"/>
      </left>
      <right/>
      <top/>
      <bottom style="medium">
        <color indexed="64"/>
      </bottom>
      <diagonal/>
    </border>
    <border>
      <left style="thin">
        <color indexed="64"/>
      </left>
      <right style="thin">
        <color indexed="64"/>
      </right>
      <top/>
      <bottom/>
      <diagonal/>
    </border>
    <border>
      <left style="thin">
        <color indexed="64"/>
      </left>
      <right style="medium">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medium">
        <color indexed="64"/>
      </left>
      <right style="medium">
        <color indexed="64"/>
      </right>
      <top/>
      <bottom/>
      <diagonal/>
    </border>
    <border>
      <left style="thin">
        <color indexed="64"/>
      </left>
      <right/>
      <top/>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right style="thin">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thin">
        <color indexed="64"/>
      </top>
      <bottom/>
      <diagonal/>
    </border>
    <border>
      <left style="thin">
        <color indexed="64"/>
      </left>
      <right style="thin">
        <color indexed="64"/>
      </right>
      <top style="medium">
        <color indexed="64"/>
      </top>
      <bottom/>
      <diagonal/>
    </border>
    <border>
      <left style="medium">
        <color indexed="64"/>
      </left>
      <right style="medium">
        <color indexed="64"/>
      </right>
      <top style="thin">
        <color indexed="64"/>
      </top>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right/>
      <top style="thin">
        <color indexed="64"/>
      </top>
      <bottom/>
      <diagonal/>
    </border>
    <border>
      <left style="medium">
        <color indexed="64"/>
      </left>
      <right style="medium">
        <color indexed="64"/>
      </right>
      <top/>
      <bottom style="medium">
        <color indexed="64"/>
      </bottom>
      <diagonal/>
    </border>
  </borders>
  <cellStyleXfs count="2">
    <xf numFmtId="0" fontId="0" fillId="0" borderId="0"/>
    <xf numFmtId="0" fontId="65" fillId="0" borderId="0" applyNumberFormat="0" applyFill="0" applyBorder="0" applyAlignment="0" applyProtection="0">
      <alignment vertical="top"/>
      <protection locked="0"/>
    </xf>
  </cellStyleXfs>
  <cellXfs count="746">
    <xf numFmtId="0" fontId="0" fillId="0" borderId="0" xfId="0"/>
    <xf numFmtId="0" fontId="0" fillId="0" borderId="0" xfId="0" applyProtection="1">
      <protection locked="0"/>
    </xf>
    <xf numFmtId="0" fontId="0" fillId="2" borderId="0" xfId="0" applyFill="1" applyProtection="1">
      <protection locked="0"/>
    </xf>
    <xf numFmtId="0" fontId="0" fillId="0" borderId="0" xfId="0" applyAlignment="1" applyProtection="1">
      <protection locked="0"/>
    </xf>
    <xf numFmtId="0" fontId="0" fillId="0" borderId="0" xfId="0" applyBorder="1" applyProtection="1">
      <protection locked="0"/>
    </xf>
    <xf numFmtId="0" fontId="0" fillId="0" borderId="0" xfId="0" applyBorder="1" applyAlignment="1" applyProtection="1">
      <protection locked="0"/>
    </xf>
    <xf numFmtId="0" fontId="0" fillId="0" borderId="0" xfId="0" applyAlignment="1" applyProtection="1">
      <alignment horizontal="center" vertical="center"/>
      <protection locked="0"/>
    </xf>
    <xf numFmtId="0" fontId="4" fillId="2" borderId="0" xfId="0" applyFont="1" applyFill="1" applyAlignment="1" applyProtection="1">
      <alignment horizontal="center" vertical="center"/>
      <protection locked="0"/>
    </xf>
    <xf numFmtId="0" fontId="4" fillId="0" borderId="0" xfId="0" applyFont="1" applyBorder="1" applyAlignment="1" applyProtection="1">
      <protection locked="0"/>
    </xf>
    <xf numFmtId="0" fontId="2" fillId="0" borderId="0" xfId="0" applyFont="1" applyAlignment="1" applyProtection="1">
      <alignment horizontal="center" vertical="center"/>
      <protection locked="0"/>
    </xf>
    <xf numFmtId="0" fontId="2" fillId="0" borderId="0" xfId="0" applyFont="1" applyAlignment="1" applyProtection="1">
      <alignment vertical="center" wrapText="1"/>
      <protection locked="0"/>
    </xf>
    <xf numFmtId="0" fontId="4" fillId="0" borderId="0" xfId="0" applyFont="1" applyAlignment="1" applyProtection="1">
      <protection locked="0"/>
    </xf>
    <xf numFmtId="0" fontId="0" fillId="0" borderId="0" xfId="0" applyAlignment="1" applyProtection="1">
      <alignment horizontal="center"/>
      <protection locked="0"/>
    </xf>
    <xf numFmtId="0" fontId="0" fillId="0" borderId="1" xfId="0" applyBorder="1" applyProtection="1">
      <protection locked="0"/>
    </xf>
    <xf numFmtId="0" fontId="2" fillId="0" borderId="0" xfId="0" applyFont="1" applyBorder="1" applyAlignment="1" applyProtection="1">
      <alignment horizontal="center" vertical="center"/>
      <protection locked="0"/>
    </xf>
    <xf numFmtId="0" fontId="0" fillId="0" borderId="2" xfId="0" applyBorder="1" applyProtection="1">
      <protection locked="0"/>
    </xf>
    <xf numFmtId="0" fontId="3" fillId="0" borderId="0" xfId="0" applyFont="1" applyProtection="1">
      <protection locked="0"/>
    </xf>
    <xf numFmtId="0" fontId="4" fillId="0" borderId="0" xfId="0" applyFont="1" applyAlignment="1" applyProtection="1">
      <alignment horizontal="center"/>
    </xf>
    <xf numFmtId="0" fontId="0" fillId="0" borderId="0" xfId="0" applyProtection="1"/>
    <xf numFmtId="0" fontId="0" fillId="0" borderId="0" xfId="0" applyAlignment="1" applyProtection="1">
      <alignment horizontal="center" vertical="center"/>
    </xf>
    <xf numFmtId="0" fontId="5" fillId="0" borderId="3" xfId="0" applyFont="1" applyBorder="1" applyProtection="1"/>
    <xf numFmtId="0" fontId="5" fillId="0" borderId="0" xfId="0" applyFont="1" applyBorder="1" applyProtection="1"/>
    <xf numFmtId="0" fontId="5" fillId="0" borderId="4" xfId="0" applyFont="1" applyFill="1" applyBorder="1" applyAlignment="1" applyProtection="1">
      <alignment horizontal="center"/>
    </xf>
    <xf numFmtId="0" fontId="5" fillId="0" borderId="5" xfId="0" applyFont="1" applyBorder="1" applyAlignment="1" applyProtection="1">
      <alignment horizontal="center"/>
    </xf>
    <xf numFmtId="0" fontId="5" fillId="0" borderId="6" xfId="0" applyFont="1" applyBorder="1" applyAlignment="1" applyProtection="1">
      <alignment horizontal="center"/>
    </xf>
    <xf numFmtId="0" fontId="5" fillId="0" borderId="7" xfId="0" applyFont="1" applyBorder="1" applyAlignment="1" applyProtection="1">
      <alignment horizontal="center"/>
    </xf>
    <xf numFmtId="0" fontId="0" fillId="0" borderId="0" xfId="0" applyBorder="1" applyProtection="1"/>
    <xf numFmtId="0" fontId="0" fillId="3" borderId="0" xfId="0" applyFill="1" applyBorder="1" applyAlignment="1" applyProtection="1">
      <alignment horizontal="center" vertical="center"/>
    </xf>
    <xf numFmtId="0" fontId="0" fillId="0" borderId="0" xfId="0" applyBorder="1" applyAlignment="1" applyProtection="1">
      <alignment horizontal="center" vertical="center"/>
    </xf>
    <xf numFmtId="0" fontId="0" fillId="0" borderId="2" xfId="0" applyBorder="1" applyAlignment="1" applyProtection="1">
      <alignment horizontal="center" vertical="center"/>
    </xf>
    <xf numFmtId="0" fontId="5" fillId="0" borderId="8" xfId="0" applyFont="1" applyFill="1" applyBorder="1" applyAlignment="1" applyProtection="1">
      <alignment horizontal="center" vertical="center"/>
    </xf>
    <xf numFmtId="0" fontId="4" fillId="3" borderId="0" xfId="0" applyFont="1" applyFill="1" applyBorder="1" applyAlignment="1" applyProtection="1">
      <alignment horizontal="center" vertical="center"/>
    </xf>
    <xf numFmtId="0" fontId="0" fillId="4" borderId="0" xfId="0" applyFill="1" applyBorder="1" applyAlignment="1" applyProtection="1">
      <alignment horizontal="center" vertical="center"/>
    </xf>
    <xf numFmtId="0" fontId="0" fillId="5" borderId="0" xfId="0" applyFill="1" applyBorder="1" applyAlignment="1" applyProtection="1">
      <alignment horizontal="center" vertical="center"/>
    </xf>
    <xf numFmtId="0" fontId="0" fillId="6" borderId="0" xfId="0" applyFill="1" applyBorder="1" applyAlignment="1" applyProtection="1">
      <alignment horizontal="center" vertical="center"/>
    </xf>
    <xf numFmtId="0" fontId="0" fillId="6" borderId="2" xfId="0" applyFill="1" applyBorder="1" applyAlignment="1" applyProtection="1">
      <alignment horizontal="center" vertical="center"/>
    </xf>
    <xf numFmtId="0" fontId="5" fillId="0" borderId="8" xfId="0" applyFont="1" applyBorder="1" applyAlignment="1" applyProtection="1">
      <alignment horizontal="center" vertical="center"/>
    </xf>
    <xf numFmtId="0" fontId="0" fillId="0" borderId="0" xfId="0" applyBorder="1" applyAlignment="1" applyProtection="1">
      <alignment vertical="center"/>
    </xf>
    <xf numFmtId="0" fontId="0" fillId="7" borderId="2" xfId="0" applyFill="1" applyBorder="1" applyAlignment="1" applyProtection="1">
      <alignment horizontal="center" vertical="center"/>
    </xf>
    <xf numFmtId="0" fontId="0" fillId="7" borderId="0" xfId="0" applyFill="1" applyBorder="1" applyAlignment="1" applyProtection="1">
      <alignment horizontal="center" vertical="center"/>
    </xf>
    <xf numFmtId="0" fontId="5" fillId="0" borderId="9" xfId="0" applyFont="1" applyBorder="1" applyAlignment="1" applyProtection="1">
      <alignment horizontal="center" vertical="center"/>
    </xf>
    <xf numFmtId="0" fontId="0" fillId="0" borderId="10" xfId="0" applyBorder="1" applyAlignment="1" applyProtection="1">
      <alignment vertical="center"/>
    </xf>
    <xf numFmtId="0" fontId="0" fillId="6" borderId="10" xfId="0" applyFill="1" applyBorder="1" applyAlignment="1" applyProtection="1">
      <alignment horizontal="center" vertical="center"/>
    </xf>
    <xf numFmtId="0" fontId="0" fillId="7" borderId="10" xfId="0" applyFill="1" applyBorder="1" applyAlignment="1" applyProtection="1">
      <alignment horizontal="center" vertical="center"/>
    </xf>
    <xf numFmtId="0" fontId="0" fillId="7" borderId="11" xfId="0" applyFill="1" applyBorder="1" applyAlignment="1" applyProtection="1">
      <alignment horizontal="center" vertical="center"/>
    </xf>
    <xf numFmtId="0" fontId="0" fillId="4" borderId="12" xfId="0" applyFill="1" applyBorder="1" applyAlignment="1" applyProtection="1">
      <alignment horizontal="center" vertical="center" wrapText="1"/>
    </xf>
    <xf numFmtId="0" fontId="0" fillId="0" borderId="13" xfId="0" applyBorder="1" applyAlignment="1" applyProtection="1">
      <alignment wrapText="1"/>
    </xf>
    <xf numFmtId="0" fontId="5" fillId="0" borderId="14" xfId="0" applyFont="1" applyFill="1" applyBorder="1" applyAlignment="1" applyProtection="1">
      <alignment horizontal="left" vertical="center" wrapText="1"/>
    </xf>
    <xf numFmtId="0" fontId="0" fillId="0" borderId="0" xfId="0" applyAlignment="1" applyProtection="1">
      <alignment horizontal="center" vertical="center" wrapText="1"/>
    </xf>
    <xf numFmtId="0" fontId="0" fillId="0" borderId="0" xfId="0" applyAlignment="1" applyProtection="1">
      <alignment wrapText="1"/>
    </xf>
    <xf numFmtId="0" fontId="0" fillId="5" borderId="15" xfId="0" applyFill="1" applyBorder="1" applyAlignment="1" applyProtection="1">
      <alignment horizontal="center" vertical="center" wrapText="1"/>
    </xf>
    <xf numFmtId="0" fontId="0" fillId="0" borderId="16" xfId="0" applyBorder="1" applyAlignment="1" applyProtection="1">
      <alignment wrapText="1"/>
    </xf>
    <xf numFmtId="0" fontId="5" fillId="0" borderId="17" xfId="0" applyFont="1" applyBorder="1" applyAlignment="1" applyProtection="1">
      <alignment horizontal="left" vertical="center" wrapText="1"/>
    </xf>
    <xf numFmtId="0" fontId="0" fillId="6" borderId="15" xfId="0" applyFill="1" applyBorder="1" applyAlignment="1" applyProtection="1">
      <alignment horizontal="center" vertical="center" wrapText="1"/>
    </xf>
    <xf numFmtId="0" fontId="0" fillId="7" borderId="4" xfId="0" applyFill="1" applyBorder="1" applyAlignment="1" applyProtection="1">
      <alignment horizontal="center" vertical="center" wrapText="1"/>
    </xf>
    <xf numFmtId="0" fontId="0" fillId="0" borderId="5" xfId="0" applyBorder="1" applyAlignment="1" applyProtection="1">
      <alignment wrapText="1"/>
    </xf>
    <xf numFmtId="0" fontId="5" fillId="0" borderId="18" xfId="0" applyFont="1" applyBorder="1" applyAlignment="1" applyProtection="1">
      <alignment horizontal="left" vertical="center" wrapText="1"/>
    </xf>
    <xf numFmtId="0" fontId="0" fillId="2" borderId="0" xfId="0" applyFill="1"/>
    <xf numFmtId="0" fontId="10" fillId="2" borderId="0" xfId="0" applyFont="1" applyFill="1" applyAlignment="1"/>
    <xf numFmtId="0" fontId="1" fillId="2" borderId="0" xfId="0" applyFont="1" applyFill="1" applyAlignment="1">
      <alignment horizontal="left"/>
    </xf>
    <xf numFmtId="0" fontId="8" fillId="2" borderId="0" xfId="0" applyFont="1" applyFill="1"/>
    <xf numFmtId="0" fontId="12" fillId="2" borderId="0" xfId="0" applyFont="1" applyFill="1"/>
    <xf numFmtId="0" fontId="14" fillId="2" borderId="0" xfId="0" applyFont="1" applyFill="1"/>
    <xf numFmtId="0" fontId="12" fillId="2" borderId="0" xfId="0" applyFont="1" applyFill="1" applyAlignment="1">
      <alignment horizontal="left" vertical="center" wrapText="1"/>
    </xf>
    <xf numFmtId="0" fontId="17" fillId="2" borderId="0" xfId="0" applyFont="1" applyFill="1" applyAlignment="1">
      <alignment horizontal="center"/>
    </xf>
    <xf numFmtId="0" fontId="18" fillId="2" borderId="0" xfId="0" applyFont="1" applyFill="1" applyAlignment="1">
      <alignment horizontal="center" vertical="center" wrapText="1"/>
    </xf>
    <xf numFmtId="0" fontId="19" fillId="2" borderId="0" xfId="0" applyFont="1" applyFill="1"/>
    <xf numFmtId="0" fontId="11" fillId="2" borderId="0" xfId="0" applyFont="1" applyFill="1" applyBorder="1" applyAlignment="1">
      <alignment vertical="center" wrapText="1"/>
    </xf>
    <xf numFmtId="0" fontId="13" fillId="2" borderId="10" xfId="0" applyFont="1" applyFill="1" applyBorder="1" applyAlignment="1"/>
    <xf numFmtId="0" fontId="11" fillId="2" borderId="0" xfId="0" applyFont="1" applyFill="1" applyAlignment="1">
      <alignment vertical="center" wrapText="1"/>
    </xf>
    <xf numFmtId="0" fontId="2" fillId="0" borderId="16" xfId="0" applyFont="1" applyBorder="1" applyAlignment="1" applyProtection="1">
      <alignment vertical="center"/>
      <protection locked="0"/>
    </xf>
    <xf numFmtId="0" fontId="2" fillId="0" borderId="16" xfId="0" applyFont="1" applyFill="1" applyBorder="1" applyAlignment="1" applyProtection="1">
      <alignment horizontal="center" vertical="center"/>
    </xf>
    <xf numFmtId="0" fontId="2" fillId="0" borderId="16" xfId="0" applyFont="1" applyBorder="1" applyAlignment="1" applyProtection="1">
      <alignment horizontal="center" vertical="center"/>
      <protection locked="0"/>
    </xf>
    <xf numFmtId="0" fontId="0" fillId="0" borderId="16" xfId="0" applyBorder="1" applyAlignment="1" applyProtection="1">
      <alignment horizontal="center" vertical="center"/>
    </xf>
    <xf numFmtId="0" fontId="2" fillId="0" borderId="16" xfId="0" applyFont="1" applyFill="1" applyBorder="1" applyAlignment="1" applyProtection="1">
      <alignment vertical="center" wrapText="1"/>
    </xf>
    <xf numFmtId="0" fontId="8" fillId="2" borderId="16" xfId="0" applyFont="1" applyFill="1" applyBorder="1"/>
    <xf numFmtId="0" fontId="17" fillId="2" borderId="16" xfId="0" applyFont="1" applyFill="1" applyBorder="1"/>
    <xf numFmtId="0" fontId="25" fillId="2" borderId="16" xfId="0" applyFont="1" applyFill="1" applyBorder="1" applyAlignment="1">
      <alignment vertical="center" wrapText="1"/>
    </xf>
    <xf numFmtId="0" fontId="24" fillId="2" borderId="16" xfId="0" applyFont="1" applyFill="1" applyBorder="1" applyAlignment="1">
      <alignment vertical="center" wrapText="1"/>
    </xf>
    <xf numFmtId="0" fontId="16" fillId="2" borderId="16" xfId="0" applyFont="1" applyFill="1" applyBorder="1" applyAlignment="1">
      <alignment horizontal="center" vertical="center"/>
    </xf>
    <xf numFmtId="0" fontId="15" fillId="2" borderId="19"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27" fillId="0" borderId="16" xfId="0" applyFont="1" applyFill="1" applyBorder="1" applyAlignment="1" applyProtection="1">
      <alignment horizontal="left" vertical="center" wrapText="1"/>
      <protection locked="0"/>
    </xf>
    <xf numFmtId="0" fontId="28" fillId="0" borderId="16" xfId="0" applyNumberFormat="1" applyFont="1" applyFill="1" applyBorder="1" applyAlignment="1" applyProtection="1">
      <alignment horizontal="left" vertical="center" wrapText="1"/>
    </xf>
    <xf numFmtId="0" fontId="27" fillId="0" borderId="16" xfId="0" applyFont="1" applyBorder="1" applyAlignment="1" applyProtection="1">
      <alignment horizontal="left" vertical="center" wrapText="1"/>
    </xf>
    <xf numFmtId="0" fontId="27" fillId="0" borderId="0" xfId="0" applyFont="1" applyAlignment="1" applyProtection="1">
      <alignment horizontal="left" vertical="center"/>
      <protection locked="0"/>
    </xf>
    <xf numFmtId="0" fontId="27" fillId="0" borderId="0" xfId="0" applyFont="1" applyAlignment="1" applyProtection="1">
      <alignment horizontal="left"/>
      <protection locked="0"/>
    </xf>
    <xf numFmtId="0" fontId="27" fillId="0" borderId="16" xfId="0" applyFont="1" applyBorder="1" applyAlignment="1" applyProtection="1">
      <alignment horizontal="left"/>
      <protection locked="0"/>
    </xf>
    <xf numFmtId="0" fontId="26" fillId="0" borderId="16" xfId="0" applyNumberFormat="1" applyFont="1" applyFill="1" applyBorder="1" applyAlignment="1" applyProtection="1">
      <alignment horizontal="left" vertical="center" wrapText="1"/>
    </xf>
    <xf numFmtId="0" fontId="27" fillId="0" borderId="0" xfId="0" applyFont="1" applyAlignment="1" applyProtection="1">
      <alignment horizontal="left" wrapText="1"/>
      <protection locked="0"/>
    </xf>
    <xf numFmtId="0" fontId="28" fillId="0" borderId="16" xfId="0" applyNumberFormat="1" applyFont="1" applyFill="1" applyBorder="1" applyAlignment="1" applyProtection="1">
      <alignment horizontal="left" vertical="center" wrapText="1"/>
      <protection locked="0"/>
    </xf>
    <xf numFmtId="0" fontId="29" fillId="0" borderId="0" xfId="0" applyFont="1" applyBorder="1" applyAlignment="1" applyProtection="1">
      <alignment horizontal="left" vertical="center" wrapText="1"/>
      <protection locked="0"/>
    </xf>
    <xf numFmtId="0" fontId="28" fillId="0" borderId="0" xfId="0" applyFont="1" applyAlignment="1" applyProtection="1">
      <alignment horizontal="left"/>
      <protection locked="0"/>
    </xf>
    <xf numFmtId="0" fontId="28" fillId="0" borderId="16" xfId="0" applyFont="1" applyBorder="1" applyAlignment="1">
      <alignment horizontal="left" vertical="center" wrapText="1"/>
    </xf>
    <xf numFmtId="0" fontId="28" fillId="0" borderId="0" xfId="0" applyFont="1" applyAlignment="1" applyProtection="1">
      <alignment horizontal="left" vertical="center"/>
      <protection locked="0"/>
    </xf>
    <xf numFmtId="49" fontId="27" fillId="0" borderId="0" xfId="0" applyNumberFormat="1" applyFont="1" applyAlignment="1" applyProtection="1">
      <alignment horizontal="left"/>
      <protection locked="0"/>
    </xf>
    <xf numFmtId="0" fontId="27" fillId="0" borderId="16" xfId="0" applyFont="1" applyBorder="1" applyAlignment="1">
      <alignment horizontal="left" vertical="center" wrapText="1"/>
    </xf>
    <xf numFmtId="0" fontId="27" fillId="0" borderId="0" xfId="0" applyFont="1" applyAlignment="1" applyProtection="1">
      <alignment horizontal="left" textRotation="90"/>
      <protection locked="0"/>
    </xf>
    <xf numFmtId="0" fontId="27" fillId="0" borderId="16" xfId="0" applyFont="1" applyFill="1" applyBorder="1" applyAlignment="1" applyProtection="1">
      <alignment horizontal="center" vertical="center" wrapText="1"/>
      <protection locked="0"/>
    </xf>
    <xf numFmtId="0" fontId="27" fillId="11" borderId="16" xfId="0" applyFont="1" applyFill="1" applyBorder="1" applyAlignment="1" applyProtection="1">
      <alignment horizontal="left" vertical="center" wrapText="1"/>
      <protection locked="0"/>
    </xf>
    <xf numFmtId="0" fontId="1" fillId="6" borderId="20" xfId="0" applyFont="1" applyFill="1" applyBorder="1" applyAlignment="1" applyProtection="1">
      <alignment vertical="center" wrapText="1"/>
      <protection locked="0"/>
    </xf>
    <xf numFmtId="0" fontId="1" fillId="8" borderId="20" xfId="0" applyFont="1" applyFill="1" applyBorder="1" applyAlignment="1" applyProtection="1">
      <alignment horizontal="center" vertical="center" wrapText="1"/>
      <protection locked="0"/>
    </xf>
    <xf numFmtId="0" fontId="2" fillId="0" borderId="20" xfId="0" applyFont="1" applyBorder="1" applyAlignment="1" applyProtection="1">
      <alignment vertical="center" wrapText="1"/>
      <protection locked="0"/>
    </xf>
    <xf numFmtId="0" fontId="1" fillId="9" borderId="20" xfId="0" applyFont="1" applyFill="1" applyBorder="1" applyAlignment="1" applyProtection="1">
      <alignment horizontal="center" vertical="center" wrapText="1"/>
      <protection locked="0"/>
    </xf>
    <xf numFmtId="0" fontId="2" fillId="0" borderId="16" xfId="0" applyNumberFormat="1" applyFont="1" applyFill="1" applyBorder="1" applyAlignment="1" applyProtection="1">
      <alignment vertical="center" wrapText="1"/>
    </xf>
    <xf numFmtId="0" fontId="15" fillId="2" borderId="20" xfId="0" applyFont="1" applyFill="1" applyBorder="1" applyAlignment="1">
      <alignment horizontal="center"/>
    </xf>
    <xf numFmtId="0" fontId="31" fillId="2" borderId="16" xfId="0" applyFont="1" applyFill="1" applyBorder="1" applyAlignment="1"/>
    <xf numFmtId="0" fontId="16" fillId="2" borderId="20" xfId="0" applyFont="1" applyFill="1" applyBorder="1" applyAlignment="1">
      <alignment horizontal="center"/>
    </xf>
    <xf numFmtId="0" fontId="16" fillId="2" borderId="20" xfId="0" applyFont="1" applyFill="1" applyBorder="1" applyAlignment="1"/>
    <xf numFmtId="0" fontId="32" fillId="2" borderId="16" xfId="0" applyFont="1" applyFill="1" applyBorder="1" applyAlignment="1"/>
    <xf numFmtId="0" fontId="17" fillId="2" borderId="21" xfId="0" applyFont="1" applyFill="1" applyBorder="1" applyAlignment="1">
      <alignment horizontal="left"/>
    </xf>
    <xf numFmtId="0" fontId="14" fillId="2" borderId="20" xfId="0" applyFont="1" applyFill="1" applyBorder="1"/>
    <xf numFmtId="0" fontId="25" fillId="2" borderId="16" xfId="0" applyFont="1" applyFill="1" applyBorder="1" applyAlignment="1">
      <alignment horizontal="center" vertical="center"/>
    </xf>
    <xf numFmtId="0" fontId="15" fillId="2" borderId="20" xfId="0" applyFont="1" applyFill="1" applyBorder="1" applyAlignment="1">
      <alignment horizontal="center" vertical="center"/>
    </xf>
    <xf numFmtId="0" fontId="16" fillId="2" borderId="20" xfId="0" applyFont="1" applyFill="1" applyBorder="1" applyAlignment="1">
      <alignment horizontal="center" vertical="center"/>
    </xf>
    <xf numFmtId="0" fontId="8" fillId="2" borderId="0" xfId="0" applyFont="1" applyFill="1" applyBorder="1"/>
    <xf numFmtId="0" fontId="27" fillId="11" borderId="16" xfId="0" applyFont="1" applyFill="1" applyBorder="1" applyAlignment="1" applyProtection="1">
      <alignment vertical="center" wrapText="1"/>
      <protection locked="0"/>
    </xf>
    <xf numFmtId="0" fontId="27" fillId="0" borderId="16" xfId="0" applyFont="1" applyFill="1" applyBorder="1" applyAlignment="1" applyProtection="1">
      <alignment vertical="center" wrapText="1"/>
      <protection locked="0"/>
    </xf>
    <xf numFmtId="0" fontId="26" fillId="0" borderId="16" xfId="0" applyNumberFormat="1" applyFont="1" applyFill="1" applyBorder="1" applyAlignment="1" applyProtection="1">
      <alignment vertical="center" wrapText="1"/>
    </xf>
    <xf numFmtId="0" fontId="28" fillId="0" borderId="16" xfId="0" applyNumberFormat="1" applyFont="1" applyFill="1" applyBorder="1" applyAlignment="1" applyProtection="1">
      <alignment vertical="center" wrapText="1"/>
    </xf>
    <xf numFmtId="0" fontId="27" fillId="0" borderId="16" xfId="0" applyFont="1" applyBorder="1" applyAlignment="1" applyProtection="1">
      <alignment horizontal="left" vertical="center" wrapText="1"/>
      <protection locked="0"/>
    </xf>
    <xf numFmtId="0" fontId="33" fillId="2" borderId="16" xfId="0" applyFont="1" applyFill="1" applyBorder="1" applyAlignment="1">
      <alignment vertical="center" wrapText="1"/>
    </xf>
    <xf numFmtId="0" fontId="25" fillId="0" borderId="16" xfId="0" applyFont="1" applyFill="1" applyBorder="1" applyAlignment="1">
      <alignment vertical="center" wrapText="1"/>
    </xf>
    <xf numFmtId="0" fontId="25" fillId="0" borderId="16" xfId="0" applyFont="1" applyFill="1" applyBorder="1" applyAlignment="1">
      <alignment horizontal="center" vertical="center"/>
    </xf>
    <xf numFmtId="0" fontId="27" fillId="0" borderId="0" xfId="0" applyFont="1" applyFill="1" applyBorder="1" applyAlignment="1" applyProtection="1">
      <alignment horizontal="left" vertical="center" wrapText="1"/>
      <protection locked="0"/>
    </xf>
    <xf numFmtId="0" fontId="28" fillId="0" borderId="20" xfId="0" applyNumberFormat="1" applyFont="1" applyFill="1" applyBorder="1" applyAlignment="1" applyProtection="1">
      <alignment vertical="center" wrapText="1"/>
    </xf>
    <xf numFmtId="0" fontId="28" fillId="0" borderId="20" xfId="0" applyNumberFormat="1" applyFont="1" applyFill="1" applyBorder="1" applyAlignment="1" applyProtection="1">
      <alignment horizontal="center" vertical="center" wrapText="1"/>
    </xf>
    <xf numFmtId="0" fontId="28" fillId="0" borderId="16" xfId="0" applyNumberFormat="1" applyFont="1" applyFill="1" applyBorder="1" applyAlignment="1" applyProtection="1">
      <alignment horizontal="center" vertical="center" wrapText="1"/>
    </xf>
    <xf numFmtId="0" fontId="27" fillId="0" borderId="0" xfId="0" applyFont="1" applyAlignment="1" applyProtection="1">
      <alignment horizontal="center" vertical="center"/>
      <protection locked="0"/>
    </xf>
    <xf numFmtId="0" fontId="27" fillId="0" borderId="13" xfId="0" applyNumberFormat="1" applyFont="1" applyBorder="1" applyAlignment="1" applyProtection="1">
      <alignment vertical="center" wrapText="1"/>
    </xf>
    <xf numFmtId="0" fontId="28" fillId="0" borderId="16" xfId="0" applyNumberFormat="1" applyFont="1" applyFill="1" applyBorder="1" applyAlignment="1" applyProtection="1">
      <alignment horizontal="right" vertical="center" wrapText="1"/>
    </xf>
    <xf numFmtId="49" fontId="27" fillId="0" borderId="16" xfId="0" applyNumberFormat="1" applyFont="1" applyBorder="1" applyAlignment="1" applyProtection="1">
      <alignment horizontal="left" wrapText="1"/>
      <protection locked="0"/>
    </xf>
    <xf numFmtId="0" fontId="2" fillId="0" borderId="16" xfId="0" applyFont="1" applyFill="1" applyBorder="1" applyAlignment="1" applyProtection="1">
      <alignment horizontal="center" vertical="center" wrapText="1"/>
    </xf>
    <xf numFmtId="0" fontId="27" fillId="0" borderId="13" xfId="0" applyFont="1" applyBorder="1" applyAlignment="1" applyProtection="1">
      <alignment vertical="center" wrapText="1"/>
      <protection locked="0"/>
    </xf>
    <xf numFmtId="0" fontId="27" fillId="0" borderId="16" xfId="0" applyFont="1" applyBorder="1" applyAlignment="1" applyProtection="1">
      <alignment vertical="center" wrapText="1"/>
    </xf>
    <xf numFmtId="0" fontId="34" fillId="0" borderId="0" xfId="0" applyFont="1" applyProtection="1">
      <protection locked="0"/>
    </xf>
    <xf numFmtId="0" fontId="34" fillId="0" borderId="0" xfId="0" applyFont="1" applyAlignment="1" applyProtection="1">
      <alignment horizontal="center"/>
      <protection locked="0"/>
    </xf>
    <xf numFmtId="0" fontId="27" fillId="0" borderId="21" xfId="0" applyFont="1" applyFill="1" applyBorder="1" applyAlignment="1" applyProtection="1">
      <alignment horizontal="left" vertical="center" wrapText="1"/>
      <protection locked="0"/>
    </xf>
    <xf numFmtId="49" fontId="27" fillId="0" borderId="0" xfId="0" applyNumberFormat="1" applyFont="1" applyAlignment="1" applyProtection="1">
      <alignment horizontal="left" vertical="center" wrapText="1"/>
      <protection locked="0"/>
    </xf>
    <xf numFmtId="0" fontId="27" fillId="0" borderId="20" xfId="0" applyFont="1" applyBorder="1" applyAlignment="1" applyProtection="1">
      <alignment horizontal="left" vertical="center" wrapText="1"/>
    </xf>
    <xf numFmtId="0" fontId="27" fillId="0" borderId="0" xfId="0" applyFont="1" applyBorder="1" applyAlignment="1" applyProtection="1">
      <alignment horizontal="left" vertical="center" wrapText="1"/>
    </xf>
    <xf numFmtId="0" fontId="40" fillId="0" borderId="16" xfId="0" applyFont="1" applyBorder="1" applyAlignment="1" applyProtection="1">
      <alignment horizontal="left"/>
      <protection locked="0"/>
    </xf>
    <xf numFmtId="0" fontId="27" fillId="0" borderId="16" xfId="0" applyFont="1" applyBorder="1" applyAlignment="1" applyProtection="1">
      <alignment horizontal="center" vertical="center" textRotation="90"/>
      <protection locked="0"/>
    </xf>
    <xf numFmtId="0" fontId="27" fillId="0" borderId="16" xfId="0" applyFont="1" applyBorder="1" applyAlignment="1" applyProtection="1">
      <alignment horizontal="left" wrapText="1"/>
      <protection locked="0"/>
    </xf>
    <xf numFmtId="0" fontId="27" fillId="0" borderId="13" xfId="0" applyFont="1" applyBorder="1" applyAlignment="1" applyProtection="1">
      <alignment horizontal="left" vertical="center" wrapText="1"/>
      <protection locked="0"/>
    </xf>
    <xf numFmtId="14" fontId="27" fillId="0" borderId="13" xfId="0" applyNumberFormat="1" applyFont="1" applyBorder="1" applyAlignment="1" applyProtection="1">
      <alignment horizontal="left" vertical="center" wrapText="1"/>
      <protection locked="0"/>
    </xf>
    <xf numFmtId="0" fontId="27" fillId="0" borderId="16" xfId="0" applyFont="1" applyBorder="1" applyAlignment="1" applyProtection="1">
      <alignment horizontal="left" vertical="center"/>
      <protection locked="0"/>
    </xf>
    <xf numFmtId="14" fontId="27" fillId="0" borderId="16" xfId="0" applyNumberFormat="1" applyFont="1" applyBorder="1" applyAlignment="1" applyProtection="1">
      <alignment horizontal="left" vertical="center" wrapText="1"/>
      <protection locked="0"/>
    </xf>
    <xf numFmtId="0" fontId="36" fillId="0" borderId="0" xfId="0" applyFont="1" applyBorder="1" applyAlignment="1">
      <alignment vertical="center" wrapText="1"/>
    </xf>
    <xf numFmtId="0" fontId="40" fillId="0" borderId="0" xfId="0" applyFont="1" applyBorder="1" applyAlignment="1" applyProtection="1">
      <alignment horizontal="left"/>
      <protection locked="0"/>
    </xf>
    <xf numFmtId="0" fontId="34" fillId="0" borderId="0" xfId="0" applyFont="1" applyBorder="1" applyProtection="1">
      <protection locked="0"/>
    </xf>
    <xf numFmtId="0" fontId="39" fillId="0" borderId="0" xfId="0" applyFont="1" applyBorder="1" applyAlignment="1">
      <alignment vertical="center" wrapText="1"/>
    </xf>
    <xf numFmtId="0" fontId="39" fillId="11" borderId="0" xfId="0" applyFont="1" applyFill="1" applyBorder="1" applyAlignment="1">
      <alignment vertical="center" wrapText="1"/>
    </xf>
    <xf numFmtId="0" fontId="39" fillId="0" borderId="24" xfId="0" applyFont="1" applyBorder="1" applyAlignment="1">
      <alignment horizontal="right" vertical="center" wrapText="1"/>
    </xf>
    <xf numFmtId="0" fontId="39" fillId="0" borderId="25" xfId="0" applyFont="1" applyBorder="1" applyAlignment="1">
      <alignment horizontal="right" vertical="center" wrapText="1"/>
    </xf>
    <xf numFmtId="14" fontId="39" fillId="0" borderId="6" xfId="0" applyNumberFormat="1" applyFont="1" applyBorder="1" applyAlignment="1">
      <alignment horizontal="right" vertical="center" wrapText="1"/>
    </xf>
    <xf numFmtId="0" fontId="28" fillId="10" borderId="19" xfId="0" applyFont="1" applyFill="1" applyBorder="1" applyAlignment="1" applyProtection="1">
      <alignment horizontal="center" vertical="center" wrapText="1"/>
      <protection locked="0"/>
    </xf>
    <xf numFmtId="0" fontId="28" fillId="10" borderId="45" xfId="0" applyFont="1" applyFill="1" applyBorder="1" applyAlignment="1" applyProtection="1">
      <alignment horizontal="center" vertical="center" wrapText="1"/>
      <protection locked="0"/>
    </xf>
    <xf numFmtId="0" fontId="45" fillId="12" borderId="16" xfId="0" applyFont="1" applyFill="1" applyBorder="1" applyAlignment="1">
      <alignment vertical="center" wrapText="1"/>
    </xf>
    <xf numFmtId="0" fontId="25" fillId="13" borderId="16" xfId="0" applyFont="1" applyFill="1" applyBorder="1" applyAlignment="1">
      <alignment vertical="center" wrapText="1"/>
    </xf>
    <xf numFmtId="0" fontId="25" fillId="13" borderId="16" xfId="0" applyFont="1" applyFill="1" applyBorder="1" applyAlignment="1">
      <alignment horizontal="center" vertical="center"/>
    </xf>
    <xf numFmtId="0" fontId="32" fillId="13" borderId="17" xfId="0" applyFont="1" applyFill="1" applyBorder="1" applyAlignment="1"/>
    <xf numFmtId="0" fontId="32" fillId="13" borderId="0" xfId="0" applyFont="1" applyFill="1" applyBorder="1" applyAlignment="1"/>
    <xf numFmtId="0" fontId="8" fillId="13" borderId="0" xfId="0" applyFont="1" applyFill="1" applyBorder="1"/>
    <xf numFmtId="0" fontId="8" fillId="13" borderId="0" xfId="0" applyFont="1" applyFill="1"/>
    <xf numFmtId="0" fontId="27" fillId="11" borderId="13" xfId="0" applyFont="1" applyFill="1" applyBorder="1" applyAlignment="1" applyProtection="1">
      <alignment horizontal="left" vertical="center" wrapText="1"/>
      <protection locked="0"/>
    </xf>
    <xf numFmtId="0" fontId="28" fillId="0" borderId="47" xfId="0" applyFont="1" applyBorder="1" applyAlignment="1" applyProtection="1">
      <alignment wrapText="1"/>
      <protection locked="0"/>
    </xf>
    <xf numFmtId="0" fontId="28" fillId="0" borderId="0" xfId="0" applyFont="1" applyFill="1" applyBorder="1" applyAlignment="1" applyProtection="1">
      <alignment horizontal="center" vertical="center" wrapText="1"/>
      <protection locked="0"/>
    </xf>
    <xf numFmtId="0" fontId="28" fillId="0" borderId="0" xfId="0" applyFont="1" applyFill="1" applyBorder="1" applyAlignment="1" applyProtection="1">
      <alignment horizontal="left"/>
      <protection locked="0"/>
    </xf>
    <xf numFmtId="0" fontId="27" fillId="0" borderId="13" xfId="0" applyFont="1" applyFill="1" applyBorder="1" applyAlignment="1" applyProtection="1">
      <alignment horizontal="center" vertical="center" wrapText="1"/>
      <protection locked="0"/>
    </xf>
    <xf numFmtId="0" fontId="46" fillId="0" borderId="16" xfId="0" applyFont="1" applyFill="1" applyBorder="1" applyAlignment="1" applyProtection="1">
      <alignment vertical="center" wrapText="1"/>
      <protection locked="0"/>
    </xf>
    <xf numFmtId="0" fontId="46" fillId="0" borderId="16" xfId="0" applyFont="1" applyFill="1" applyBorder="1" applyAlignment="1" applyProtection="1">
      <alignment horizontal="left" vertical="center" wrapText="1"/>
      <protection locked="0"/>
    </xf>
    <xf numFmtId="0" fontId="46" fillId="11" borderId="16" xfId="0" applyNumberFormat="1" applyFont="1" applyFill="1" applyBorder="1" applyAlignment="1" applyProtection="1">
      <alignment vertical="center" wrapText="1"/>
      <protection locked="0"/>
    </xf>
    <xf numFmtId="0" fontId="46" fillId="0" borderId="16" xfId="0" applyFont="1" applyFill="1" applyBorder="1" applyAlignment="1" applyProtection="1">
      <alignment horizontal="center" vertical="center" wrapText="1"/>
      <protection locked="0"/>
    </xf>
    <xf numFmtId="0" fontId="46" fillId="0" borderId="16" xfId="0" applyFont="1" applyBorder="1" applyAlignment="1" applyProtection="1">
      <alignment textRotation="90"/>
      <protection locked="0"/>
    </xf>
    <xf numFmtId="0" fontId="48" fillId="0" borderId="16" xfId="0" applyNumberFormat="1" applyFont="1" applyFill="1" applyBorder="1" applyAlignment="1" applyProtection="1">
      <alignment horizontal="left" vertical="center" wrapText="1" indent="1"/>
    </xf>
    <xf numFmtId="0" fontId="40" fillId="0" borderId="16" xfId="0" applyNumberFormat="1" applyFont="1" applyFill="1" applyBorder="1" applyAlignment="1" applyProtection="1">
      <alignment vertical="center" wrapText="1"/>
    </xf>
    <xf numFmtId="0" fontId="46" fillId="2" borderId="16" xfId="0" applyFont="1" applyFill="1" applyBorder="1" applyAlignment="1">
      <alignment horizontal="left" vertical="center" wrapText="1"/>
    </xf>
    <xf numFmtId="0" fontId="34" fillId="0" borderId="16" xfId="0" applyFont="1" applyBorder="1" applyAlignment="1" applyProtection="1">
      <alignment horizontal="center" vertical="center" wrapText="1"/>
      <protection locked="0"/>
    </xf>
    <xf numFmtId="0" fontId="34" fillId="0" borderId="16" xfId="0" applyFont="1" applyBorder="1" applyAlignment="1" applyProtection="1">
      <alignment horizontal="left" vertical="center" wrapText="1"/>
      <protection locked="0"/>
    </xf>
    <xf numFmtId="0" fontId="34" fillId="0" borderId="20" xfId="0" applyFont="1" applyBorder="1" applyAlignment="1" applyProtection="1">
      <alignment horizontal="left" vertical="center" wrapText="1"/>
      <protection locked="0"/>
    </xf>
    <xf numFmtId="0" fontId="34" fillId="0" borderId="16" xfId="0" applyFont="1" applyBorder="1" applyAlignment="1" applyProtection="1">
      <alignment vertical="center" wrapText="1"/>
      <protection locked="0"/>
    </xf>
    <xf numFmtId="0" fontId="34" fillId="0" borderId="16" xfId="0" applyNumberFormat="1" applyFont="1" applyFill="1" applyBorder="1" applyAlignment="1" applyProtection="1">
      <alignment vertical="center" wrapText="1"/>
      <protection locked="0"/>
    </xf>
    <xf numFmtId="0" fontId="34" fillId="0" borderId="16" xfId="0" applyFont="1" applyFill="1" applyBorder="1" applyAlignment="1" applyProtection="1">
      <alignment horizontal="center" vertical="center" wrapText="1"/>
      <protection locked="0"/>
    </xf>
    <xf numFmtId="0" fontId="34" fillId="0" borderId="13" xfId="0" applyFont="1" applyFill="1" applyBorder="1" applyAlignment="1" applyProtection="1">
      <alignment horizontal="left" vertical="center" wrapText="1"/>
      <protection locked="0"/>
    </xf>
    <xf numFmtId="0" fontId="34" fillId="0" borderId="16" xfId="0" applyFont="1" applyFill="1" applyBorder="1" applyAlignment="1" applyProtection="1">
      <alignment horizontal="left" vertical="center" wrapText="1"/>
      <protection locked="0"/>
    </xf>
    <xf numFmtId="0" fontId="34" fillId="0" borderId="13" xfId="0" applyNumberFormat="1" applyFont="1" applyBorder="1" applyAlignment="1" applyProtection="1">
      <alignment horizontal="left" vertical="center" wrapText="1"/>
    </xf>
    <xf numFmtId="0" fontId="49" fillId="0" borderId="16" xfId="0" applyFont="1" applyBorder="1" applyAlignment="1">
      <alignment vertical="center" wrapText="1" readingOrder="1"/>
    </xf>
    <xf numFmtId="0" fontId="34" fillId="0" borderId="17" xfId="0" applyFont="1" applyBorder="1" applyAlignment="1" applyProtection="1">
      <alignment horizontal="left" vertical="center" wrapText="1"/>
      <protection locked="0"/>
    </xf>
    <xf numFmtId="0" fontId="50" fillId="2" borderId="0" xfId="0" applyFont="1" applyFill="1"/>
    <xf numFmtId="0" fontId="51" fillId="2" borderId="10" xfId="0" applyFont="1" applyFill="1" applyBorder="1" applyAlignment="1"/>
    <xf numFmtId="0" fontId="52" fillId="2" borderId="0" xfId="0" applyFont="1" applyFill="1"/>
    <xf numFmtId="0" fontId="46" fillId="2" borderId="0" xfId="0" applyFont="1" applyFill="1" applyBorder="1" applyAlignment="1">
      <alignment vertical="center" wrapText="1"/>
    </xf>
    <xf numFmtId="0" fontId="50" fillId="2" borderId="0" xfId="0" applyFont="1" applyFill="1" applyAlignment="1">
      <alignment horizontal="left" vertical="center" wrapText="1"/>
    </xf>
    <xf numFmtId="0" fontId="50" fillId="2" borderId="53" xfId="0" applyFont="1" applyFill="1" applyBorder="1" applyAlignment="1">
      <alignment horizontal="center"/>
    </xf>
    <xf numFmtId="0" fontId="50" fillId="2" borderId="44" xfId="0" applyFont="1" applyFill="1" applyBorder="1" applyAlignment="1">
      <alignment horizontal="center"/>
    </xf>
    <xf numFmtId="0" fontId="50" fillId="2" borderId="44" xfId="0" applyFont="1" applyFill="1" applyBorder="1" applyAlignment="1"/>
    <xf numFmtId="0" fontId="50" fillId="2" borderId="29" xfId="0" applyFont="1" applyFill="1" applyBorder="1" applyAlignment="1">
      <alignment horizontal="center" vertical="center"/>
    </xf>
    <xf numFmtId="0" fontId="50" fillId="2" borderId="44" xfId="0" applyFont="1" applyFill="1" applyBorder="1" applyAlignment="1">
      <alignment horizontal="center" vertical="center"/>
    </xf>
    <xf numFmtId="0" fontId="52" fillId="2" borderId="16" xfId="0" applyFont="1" applyFill="1" applyBorder="1" applyAlignment="1">
      <alignment horizontal="left" vertical="center" wrapText="1"/>
    </xf>
    <xf numFmtId="0" fontId="53" fillId="2" borderId="16" xfId="0" applyFont="1" applyFill="1" applyBorder="1" applyAlignment="1">
      <alignment horizontal="center" vertical="center" wrapText="1"/>
    </xf>
    <xf numFmtId="0" fontId="52" fillId="2" borderId="16" xfId="0" applyFont="1" applyFill="1" applyBorder="1" applyAlignment="1">
      <alignment vertical="center" wrapText="1"/>
    </xf>
    <xf numFmtId="0" fontId="46" fillId="2" borderId="16" xfId="0" applyFont="1" applyFill="1" applyBorder="1" applyAlignment="1">
      <alignment vertical="center" wrapText="1"/>
    </xf>
    <xf numFmtId="0" fontId="46" fillId="0" borderId="16" xfId="0" applyNumberFormat="1" applyFont="1" applyFill="1" applyBorder="1" applyAlignment="1" applyProtection="1">
      <alignment vertical="center" wrapText="1"/>
      <protection locked="0"/>
    </xf>
    <xf numFmtId="0" fontId="30" fillId="0" borderId="16" xfId="0" applyFont="1" applyBorder="1" applyAlignment="1" applyProtection="1">
      <alignment vertical="center" textRotation="90" wrapText="1"/>
    </xf>
    <xf numFmtId="0" fontId="34" fillId="0" borderId="16" xfId="0" applyFont="1" applyFill="1" applyBorder="1" applyAlignment="1" applyProtection="1">
      <alignment vertical="center" wrapText="1"/>
      <protection locked="0"/>
    </xf>
    <xf numFmtId="0" fontId="34" fillId="2" borderId="16" xfId="0" applyFont="1" applyFill="1" applyBorder="1" applyAlignment="1">
      <alignment vertical="center" wrapText="1"/>
    </xf>
    <xf numFmtId="0" fontId="48" fillId="0" borderId="16" xfId="0" applyNumberFormat="1" applyFont="1" applyFill="1" applyBorder="1" applyAlignment="1" applyProtection="1">
      <alignment vertical="center" wrapText="1"/>
    </xf>
    <xf numFmtId="0" fontId="40" fillId="0" borderId="16" xfId="0" applyNumberFormat="1" applyFont="1" applyFill="1" applyBorder="1" applyAlignment="1" applyProtection="1">
      <alignment horizontal="center" vertical="center" wrapText="1"/>
    </xf>
    <xf numFmtId="0" fontId="40" fillId="0" borderId="16" xfId="0" applyNumberFormat="1" applyFont="1" applyFill="1" applyBorder="1" applyAlignment="1" applyProtection="1">
      <alignment horizontal="left" vertical="center" wrapText="1"/>
    </xf>
    <xf numFmtId="0" fontId="15" fillId="2" borderId="16" xfId="0" applyFont="1" applyFill="1" applyBorder="1" applyAlignment="1">
      <alignment horizontal="center"/>
    </xf>
    <xf numFmtId="0" fontId="16" fillId="2" borderId="16" xfId="0" applyFont="1" applyFill="1" applyBorder="1" applyAlignment="1">
      <alignment horizontal="center"/>
    </xf>
    <xf numFmtId="0" fontId="16" fillId="2" borderId="16" xfId="0" applyFont="1" applyFill="1" applyBorder="1" applyAlignment="1"/>
    <xf numFmtId="0" fontId="14" fillId="2" borderId="16" xfId="0" applyFont="1" applyFill="1" applyBorder="1"/>
    <xf numFmtId="0" fontId="15" fillId="2" borderId="16" xfId="0" applyFont="1" applyFill="1" applyBorder="1" applyAlignment="1">
      <alignment horizontal="center" vertical="center"/>
    </xf>
    <xf numFmtId="0" fontId="17" fillId="2" borderId="16" xfId="0" applyFont="1" applyFill="1" applyBorder="1" applyAlignment="1">
      <alignment vertical="center" wrapText="1"/>
    </xf>
    <xf numFmtId="0" fontId="54" fillId="2" borderId="16" xfId="0" applyFont="1" applyFill="1" applyBorder="1" applyAlignment="1">
      <alignment horizontal="center" vertical="center"/>
    </xf>
    <xf numFmtId="0" fontId="25" fillId="0" borderId="16" xfId="0" applyNumberFormat="1" applyFont="1" applyFill="1" applyBorder="1" applyAlignment="1" applyProtection="1">
      <alignment vertical="center" wrapText="1"/>
      <protection locked="0"/>
    </xf>
    <xf numFmtId="0" fontId="17" fillId="2" borderId="16" xfId="0" applyFont="1" applyFill="1" applyBorder="1" applyAlignment="1">
      <alignment horizontal="left"/>
    </xf>
    <xf numFmtId="0" fontId="25" fillId="2" borderId="20" xfId="0" applyFont="1" applyFill="1" applyBorder="1" applyAlignment="1">
      <alignment vertical="center" wrapText="1"/>
    </xf>
    <xf numFmtId="0" fontId="54" fillId="2" borderId="16" xfId="0" applyFont="1" applyFill="1" applyBorder="1" applyAlignment="1">
      <alignment horizontal="center"/>
    </xf>
    <xf numFmtId="0" fontId="55" fillId="2" borderId="16" xfId="0" applyFont="1" applyFill="1" applyBorder="1" applyAlignment="1">
      <alignment horizontal="center" vertical="center" wrapText="1"/>
    </xf>
    <xf numFmtId="0" fontId="56" fillId="2" borderId="16" xfId="0" applyFont="1" applyFill="1" applyBorder="1" applyAlignment="1">
      <alignment horizontal="center" vertical="center" wrapText="1"/>
    </xf>
    <xf numFmtId="0" fontId="15" fillId="2" borderId="35" xfId="0" applyFont="1" applyFill="1" applyBorder="1" applyAlignment="1">
      <alignment horizontal="center" vertical="center" wrapText="1"/>
    </xf>
    <xf numFmtId="0" fontId="15" fillId="2" borderId="38" xfId="0" applyFont="1" applyFill="1" applyBorder="1" applyAlignment="1">
      <alignment horizontal="center" vertical="center" wrapText="1"/>
    </xf>
    <xf numFmtId="0" fontId="15" fillId="2" borderId="54" xfId="0" applyFont="1" applyFill="1" applyBorder="1" applyAlignment="1">
      <alignment horizontal="center" vertical="center" wrapText="1"/>
    </xf>
    <xf numFmtId="0" fontId="57" fillId="0" borderId="16" xfId="0" applyNumberFormat="1" applyFont="1" applyFill="1" applyBorder="1" applyAlignment="1" applyProtection="1">
      <alignment horizontal="center" vertical="center" wrapText="1"/>
    </xf>
    <xf numFmtId="0" fontId="47" fillId="0" borderId="16" xfId="0" applyNumberFormat="1" applyFont="1" applyFill="1" applyBorder="1" applyAlignment="1" applyProtection="1">
      <alignment horizontal="center" vertical="center" wrapText="1"/>
    </xf>
    <xf numFmtId="0" fontId="46" fillId="0" borderId="16" xfId="0" applyNumberFormat="1" applyFont="1" applyBorder="1" applyAlignment="1" applyProtection="1">
      <alignment vertical="center" wrapText="1"/>
    </xf>
    <xf numFmtId="0" fontId="46" fillId="0" borderId="16" xfId="0" applyFont="1" applyBorder="1" applyAlignment="1" applyProtection="1">
      <alignment vertical="center" wrapText="1"/>
    </xf>
    <xf numFmtId="0" fontId="46" fillId="11" borderId="16" xfId="0" applyNumberFormat="1" applyFont="1" applyFill="1" applyBorder="1" applyAlignment="1" applyProtection="1">
      <alignment horizontal="left" vertical="center" wrapText="1"/>
      <protection locked="0"/>
    </xf>
    <xf numFmtId="0" fontId="46" fillId="0" borderId="16" xfId="0" applyFont="1" applyBorder="1" applyAlignment="1" applyProtection="1">
      <alignment horizontal="left" vertical="center" wrapText="1"/>
    </xf>
    <xf numFmtId="0" fontId="52" fillId="2" borderId="35" xfId="0" applyFont="1" applyFill="1" applyBorder="1" applyAlignment="1">
      <alignment horizontal="left" vertical="center" wrapText="1"/>
    </xf>
    <xf numFmtId="0" fontId="53" fillId="2" borderId="35" xfId="0" applyFont="1" applyFill="1" applyBorder="1" applyAlignment="1">
      <alignment horizontal="center" vertical="center" wrapText="1"/>
    </xf>
    <xf numFmtId="0" fontId="46" fillId="11" borderId="31" xfId="0" applyNumberFormat="1" applyFont="1" applyFill="1" applyBorder="1" applyAlignment="1" applyProtection="1">
      <alignment vertical="center" wrapText="1"/>
      <protection locked="0"/>
    </xf>
    <xf numFmtId="0" fontId="52" fillId="2" borderId="0" xfId="0" applyFont="1" applyFill="1" applyAlignment="1">
      <alignment vertical="center" wrapText="1"/>
    </xf>
    <xf numFmtId="0" fontId="52" fillId="2" borderId="35" xfId="0" applyFont="1" applyFill="1" applyBorder="1" applyAlignment="1">
      <alignment vertical="center" wrapText="1"/>
    </xf>
    <xf numFmtId="0" fontId="52" fillId="2" borderId="31" xfId="0" applyFont="1" applyFill="1" applyBorder="1" applyAlignment="1">
      <alignment vertical="center" wrapText="1"/>
    </xf>
    <xf numFmtId="0" fontId="52" fillId="2" borderId="38" xfId="0" applyFont="1" applyFill="1" applyBorder="1" applyAlignment="1">
      <alignment horizontal="left" vertical="center" wrapText="1"/>
    </xf>
    <xf numFmtId="0" fontId="53" fillId="2" borderId="38" xfId="0" applyFont="1" applyFill="1" applyBorder="1" applyAlignment="1">
      <alignment horizontal="center" vertical="center" wrapText="1"/>
    </xf>
    <xf numFmtId="0" fontId="46" fillId="2" borderId="8" xfId="0" applyFont="1" applyFill="1" applyBorder="1" applyAlignment="1">
      <alignment vertical="center" wrapText="1"/>
    </xf>
    <xf numFmtId="0" fontId="52" fillId="2" borderId="38" xfId="0" applyFont="1" applyFill="1" applyBorder="1"/>
    <xf numFmtId="0" fontId="52" fillId="2" borderId="8" xfId="0" applyFont="1" applyFill="1" applyBorder="1"/>
    <xf numFmtId="0" fontId="52" fillId="2" borderId="38" xfId="0" applyFont="1" applyFill="1" applyBorder="1" applyAlignment="1">
      <alignment vertical="center" wrapText="1"/>
    </xf>
    <xf numFmtId="0" fontId="52" fillId="2" borderId="8" xfId="0" applyFont="1" applyFill="1" applyBorder="1" applyAlignment="1">
      <alignment vertical="center" wrapText="1"/>
    </xf>
    <xf numFmtId="0" fontId="46" fillId="2" borderId="38" xfId="0" applyFont="1" applyFill="1" applyBorder="1" applyAlignment="1">
      <alignment vertical="center" wrapText="1"/>
    </xf>
    <xf numFmtId="0" fontId="52" fillId="11" borderId="8" xfId="0" applyFont="1" applyFill="1" applyBorder="1" applyAlignment="1">
      <alignment horizontal="left" vertical="center" wrapText="1"/>
    </xf>
    <xf numFmtId="0" fontId="2" fillId="0" borderId="20" xfId="0" applyFont="1" applyFill="1" applyBorder="1" applyAlignment="1" applyProtection="1">
      <alignment vertical="center" wrapText="1"/>
    </xf>
    <xf numFmtId="0" fontId="60" fillId="0" borderId="16" xfId="0" applyNumberFormat="1" applyFont="1" applyFill="1" applyBorder="1" applyAlignment="1" applyProtection="1">
      <alignment vertical="center" wrapText="1"/>
    </xf>
    <xf numFmtId="0" fontId="34" fillId="0" borderId="16" xfId="0" applyNumberFormat="1" applyFont="1" applyFill="1" applyBorder="1" applyAlignment="1" applyProtection="1">
      <alignment vertical="center" wrapText="1"/>
    </xf>
    <xf numFmtId="0" fontId="34" fillId="0" borderId="16" xfId="0" applyNumberFormat="1" applyFont="1" applyFill="1" applyBorder="1" applyAlignment="1" applyProtection="1">
      <alignment horizontal="center" vertical="center" wrapText="1"/>
    </xf>
    <xf numFmtId="0" fontId="34" fillId="0" borderId="16" xfId="0" applyNumberFormat="1" applyFont="1" applyFill="1" applyBorder="1" applyAlignment="1" applyProtection="1">
      <alignment horizontal="left" vertical="center" wrapText="1"/>
    </xf>
    <xf numFmtId="49" fontId="34" fillId="0" borderId="16" xfId="0" applyNumberFormat="1" applyFont="1" applyFill="1" applyBorder="1" applyAlignment="1" applyProtection="1">
      <alignment horizontal="left" vertical="center" wrapText="1"/>
      <protection locked="0"/>
    </xf>
    <xf numFmtId="0" fontId="34" fillId="0" borderId="16" xfId="0" applyFont="1" applyBorder="1" applyAlignment="1" applyProtection="1">
      <alignment vertical="center" wrapText="1"/>
    </xf>
    <xf numFmtId="0" fontId="34" fillId="0" borderId="16" xfId="0" applyFont="1" applyBorder="1" applyAlignment="1" applyProtection="1">
      <alignment horizontal="left" vertical="center" wrapText="1"/>
    </xf>
    <xf numFmtId="0" fontId="34" fillId="0" borderId="20" xfId="0" applyFont="1" applyFill="1" applyBorder="1" applyAlignment="1" applyProtection="1">
      <alignment horizontal="left" vertical="center" wrapText="1"/>
      <protection locked="0"/>
    </xf>
    <xf numFmtId="0" fontId="34" fillId="0" borderId="16" xfId="0" applyNumberFormat="1" applyFont="1" applyBorder="1" applyAlignment="1" applyProtection="1">
      <alignment vertical="center" wrapText="1"/>
    </xf>
    <xf numFmtId="0" fontId="34" fillId="0" borderId="13" xfId="0" applyFont="1" applyBorder="1" applyAlignment="1" applyProtection="1">
      <alignment horizontal="left" vertical="center" wrapText="1"/>
    </xf>
    <xf numFmtId="0" fontId="2" fillId="0" borderId="55" xfId="0" applyFont="1" applyFill="1" applyBorder="1" applyAlignment="1" applyProtection="1">
      <alignment vertical="center" wrapText="1"/>
    </xf>
    <xf numFmtId="0" fontId="61" fillId="0" borderId="16" xfId="0" applyFont="1" applyFill="1" applyBorder="1" applyAlignment="1" applyProtection="1">
      <alignment vertical="center" wrapText="1"/>
      <protection locked="0"/>
    </xf>
    <xf numFmtId="0" fontId="61" fillId="0" borderId="16" xfId="0" applyFont="1" applyFill="1" applyBorder="1" applyAlignment="1" applyProtection="1">
      <alignment horizontal="left" vertical="center" wrapText="1"/>
      <protection locked="0"/>
    </xf>
    <xf numFmtId="0" fontId="61" fillId="11" borderId="16" xfId="0" applyFont="1" applyFill="1" applyBorder="1" applyAlignment="1" applyProtection="1">
      <alignment horizontal="left" vertical="center" wrapText="1"/>
      <protection locked="0"/>
    </xf>
    <xf numFmtId="0" fontId="61" fillId="0" borderId="16" xfId="0" applyFont="1" applyFill="1" applyBorder="1" applyAlignment="1" applyProtection="1">
      <alignment horizontal="center" vertical="center" wrapText="1"/>
      <protection locked="0"/>
    </xf>
    <xf numFmtId="0" fontId="61" fillId="0" borderId="16" xfId="0" applyFont="1" applyBorder="1" applyAlignment="1" applyProtection="1">
      <alignment horizontal="center" vertical="center" textRotation="90"/>
      <protection locked="0"/>
    </xf>
    <xf numFmtId="0" fontId="61" fillId="0" borderId="16" xfId="0" applyNumberFormat="1" applyFont="1" applyBorder="1" applyAlignment="1" applyProtection="1">
      <alignment horizontal="left" vertical="center" wrapText="1"/>
    </xf>
    <xf numFmtId="0" fontId="61" fillId="0" borderId="16" xfId="0" applyFont="1" applyBorder="1" applyAlignment="1">
      <alignment horizontal="justify" vertical="center" wrapText="1"/>
    </xf>
    <xf numFmtId="0" fontId="61" fillId="0" borderId="16" xfId="0" applyFont="1" applyBorder="1" applyAlignment="1" applyProtection="1">
      <alignment vertical="center" wrapText="1"/>
      <protection locked="0"/>
    </xf>
    <xf numFmtId="0" fontId="61" fillId="0" borderId="16" xfId="0" applyFont="1" applyBorder="1" applyAlignment="1" applyProtection="1">
      <alignment horizontal="left" vertical="center" wrapText="1"/>
    </xf>
    <xf numFmtId="0" fontId="15" fillId="2" borderId="53" xfId="0" applyFont="1" applyFill="1" applyBorder="1" applyAlignment="1">
      <alignment horizontal="center"/>
    </xf>
    <xf numFmtId="0" fontId="16" fillId="2" borderId="44" xfId="0" applyFont="1" applyFill="1" applyBorder="1" applyAlignment="1">
      <alignment horizontal="center"/>
    </xf>
    <xf numFmtId="0" fontId="16" fillId="2" borderId="44" xfId="0" applyFont="1" applyFill="1" applyBorder="1" applyAlignment="1"/>
    <xf numFmtId="0" fontId="15" fillId="2" borderId="29" xfId="0" applyFont="1" applyFill="1" applyBorder="1" applyAlignment="1">
      <alignment horizontal="center" vertical="center"/>
    </xf>
    <xf numFmtId="0" fontId="16" fillId="2" borderId="57" xfId="0" applyFont="1" applyFill="1" applyBorder="1" applyAlignment="1">
      <alignment horizontal="center" vertical="center"/>
    </xf>
    <xf numFmtId="0" fontId="17" fillId="2" borderId="35" xfId="0" applyFont="1" applyFill="1" applyBorder="1" applyAlignment="1">
      <alignment horizontal="left" vertical="center" wrapText="1"/>
    </xf>
    <xf numFmtId="0" fontId="54" fillId="2" borderId="35" xfId="0" applyFont="1" applyFill="1" applyBorder="1" applyAlignment="1">
      <alignment horizontal="center" vertical="center" wrapText="1"/>
    </xf>
    <xf numFmtId="0" fontId="17" fillId="2" borderId="31" xfId="0" applyFont="1" applyFill="1" applyBorder="1" applyAlignment="1">
      <alignment horizontal="left" vertical="center" wrapText="1"/>
    </xf>
    <xf numFmtId="0" fontId="17" fillId="2" borderId="0" xfId="0" applyFont="1" applyFill="1" applyAlignment="1">
      <alignment vertical="center" wrapText="1"/>
    </xf>
    <xf numFmtId="0" fontId="25" fillId="2" borderId="38" xfId="0" applyFont="1" applyFill="1" applyBorder="1" applyAlignment="1">
      <alignment vertical="center" wrapText="1"/>
    </xf>
    <xf numFmtId="0" fontId="54" fillId="2" borderId="38" xfId="0" applyFont="1" applyFill="1" applyBorder="1" applyAlignment="1">
      <alignment horizontal="center" vertical="center" wrapText="1"/>
    </xf>
    <xf numFmtId="0" fontId="17" fillId="2" borderId="8" xfId="0" applyFont="1" applyFill="1" applyBorder="1" applyAlignment="1">
      <alignment horizontal="left" vertical="center" wrapText="1"/>
    </xf>
    <xf numFmtId="0" fontId="17" fillId="2" borderId="8" xfId="0" applyFont="1" applyFill="1" applyBorder="1" applyAlignment="1">
      <alignment vertical="center" wrapText="1"/>
    </xf>
    <xf numFmtId="0" fontId="17" fillId="2" borderId="39" xfId="0" applyFont="1" applyFill="1" applyBorder="1" applyAlignment="1">
      <alignment vertical="center" wrapText="1"/>
    </xf>
    <xf numFmtId="0" fontId="17" fillId="2" borderId="7" xfId="0" applyFont="1" applyFill="1" applyBorder="1" applyAlignment="1">
      <alignment vertical="center" wrapText="1"/>
    </xf>
    <xf numFmtId="0" fontId="17" fillId="2" borderId="58" xfId="0" applyFont="1" applyFill="1" applyBorder="1" applyAlignment="1">
      <alignment vertical="center" wrapText="1"/>
    </xf>
    <xf numFmtId="0" fontId="17" fillId="2" borderId="7" xfId="0" applyFont="1" applyFill="1" applyBorder="1" applyAlignment="1">
      <alignment horizontal="left" vertical="center" wrapText="1"/>
    </xf>
    <xf numFmtId="0" fontId="54" fillId="2" borderId="58" xfId="0" applyFont="1" applyFill="1" applyBorder="1" applyAlignment="1">
      <alignment horizontal="center" vertical="center" wrapText="1"/>
    </xf>
    <xf numFmtId="0" fontId="25" fillId="2" borderId="7" xfId="0" applyFont="1" applyFill="1" applyBorder="1" applyAlignment="1">
      <alignment vertical="center" wrapText="1"/>
    </xf>
    <xf numFmtId="0" fontId="8" fillId="2" borderId="38" xfId="0" applyFont="1" applyFill="1" applyBorder="1"/>
    <xf numFmtId="0" fontId="25" fillId="2" borderId="8" xfId="0" applyFont="1" applyFill="1" applyBorder="1" applyAlignment="1">
      <alignment vertical="center" wrapText="1"/>
    </xf>
    <xf numFmtId="0" fontId="17" fillId="2" borderId="56" xfId="0" applyFont="1" applyFill="1" applyBorder="1" applyAlignment="1">
      <alignment horizontal="left" vertical="center" wrapText="1"/>
    </xf>
    <xf numFmtId="0" fontId="54" fillId="2" borderId="39" xfId="0" applyFont="1" applyFill="1" applyBorder="1" applyAlignment="1">
      <alignment horizontal="center" vertical="center" wrapText="1"/>
    </xf>
    <xf numFmtId="0" fontId="17" fillId="2" borderId="57" xfId="0" applyFont="1" applyFill="1" applyBorder="1" applyAlignment="1">
      <alignment vertical="center" wrapText="1"/>
    </xf>
    <xf numFmtId="0" fontId="7" fillId="2" borderId="38" xfId="0" applyFont="1" applyFill="1" applyBorder="1" applyAlignment="1">
      <alignment vertical="center" wrapText="1"/>
    </xf>
    <xf numFmtId="0" fontId="62" fillId="2" borderId="38" xfId="0" applyFont="1" applyFill="1" applyBorder="1" applyAlignment="1">
      <alignment horizontal="center" vertical="center"/>
    </xf>
    <xf numFmtId="0" fontId="63" fillId="2" borderId="0" xfId="0" applyFont="1" applyFill="1"/>
    <xf numFmtId="0" fontId="63" fillId="2" borderId="7" xfId="0" applyFont="1" applyFill="1" applyBorder="1" applyAlignment="1">
      <alignment horizontal="left"/>
    </xf>
    <xf numFmtId="0" fontId="62" fillId="2" borderId="39" xfId="0" applyFont="1" applyFill="1" applyBorder="1" applyAlignment="1">
      <alignment horizontal="center"/>
    </xf>
    <xf numFmtId="0" fontId="7" fillId="2" borderId="8" xfId="0" applyFont="1" applyFill="1" applyBorder="1" applyAlignment="1">
      <alignment vertical="center" wrapText="1"/>
    </xf>
    <xf numFmtId="0" fontId="63" fillId="2" borderId="26" xfId="0" applyFont="1" applyFill="1" applyBorder="1" applyAlignment="1">
      <alignment vertical="center"/>
    </xf>
    <xf numFmtId="0" fontId="62" fillId="2" borderId="26" xfId="0" applyFont="1" applyFill="1" applyBorder="1" applyAlignment="1">
      <alignment horizontal="center" vertical="center"/>
    </xf>
    <xf numFmtId="0" fontId="25" fillId="2" borderId="9" xfId="0" applyFont="1" applyFill="1" applyBorder="1" applyAlignment="1">
      <alignment vertical="center" wrapText="1"/>
    </xf>
    <xf numFmtId="0" fontId="63" fillId="2" borderId="9" xfId="0" applyFont="1" applyFill="1" applyBorder="1" applyAlignment="1">
      <alignment horizontal="left"/>
    </xf>
    <xf numFmtId="0" fontId="62" fillId="2" borderId="27" xfId="0" applyFont="1" applyFill="1" applyBorder="1" applyAlignment="1">
      <alignment horizontal="center"/>
    </xf>
    <xf numFmtId="0" fontId="7" fillId="2" borderId="9" xfId="0" applyFont="1" applyFill="1" applyBorder="1" applyAlignment="1">
      <alignment vertical="center" wrapText="1"/>
    </xf>
    <xf numFmtId="0" fontId="63" fillId="2" borderId="0" xfId="0" applyFont="1" applyFill="1" applyBorder="1" applyAlignment="1">
      <alignment vertical="center"/>
    </xf>
    <xf numFmtId="0" fontId="62" fillId="2" borderId="0" xfId="0" applyFont="1" applyFill="1" applyBorder="1" applyAlignment="1">
      <alignment horizontal="center" vertical="center"/>
    </xf>
    <xf numFmtId="0" fontId="24" fillId="2" borderId="0" xfId="0" applyFont="1" applyFill="1" applyBorder="1" applyAlignment="1">
      <alignment vertical="center" wrapText="1"/>
    </xf>
    <xf numFmtId="0" fontId="63" fillId="2" borderId="0" xfId="0" applyFont="1" applyFill="1" applyBorder="1" applyAlignment="1">
      <alignment horizontal="left"/>
    </xf>
    <xf numFmtId="0" fontId="62" fillId="2" borderId="0" xfId="0" applyFont="1" applyFill="1" applyBorder="1" applyAlignment="1">
      <alignment horizontal="center"/>
    </xf>
    <xf numFmtId="0" fontId="7" fillId="2" borderId="0" xfId="0" applyFont="1" applyFill="1" applyBorder="1" applyAlignment="1">
      <alignment vertical="center" wrapText="1"/>
    </xf>
    <xf numFmtId="0" fontId="64" fillId="2" borderId="35" xfId="0" applyFont="1" applyFill="1" applyBorder="1" applyAlignment="1">
      <alignment horizontal="center"/>
    </xf>
    <xf numFmtId="0" fontId="64" fillId="2" borderId="38" xfId="0" applyFont="1" applyFill="1" applyBorder="1" applyAlignment="1">
      <alignment horizontal="center"/>
    </xf>
    <xf numFmtId="0" fontId="64" fillId="2" borderId="26" xfId="0" applyFont="1" applyFill="1" applyBorder="1" applyAlignment="1">
      <alignment horizontal="center"/>
    </xf>
    <xf numFmtId="0" fontId="64" fillId="2" borderId="62" xfId="0" applyFont="1" applyFill="1" applyBorder="1" applyAlignment="1">
      <alignment horizontal="center"/>
    </xf>
    <xf numFmtId="0" fontId="0" fillId="0" borderId="16" xfId="0" applyBorder="1" applyProtection="1">
      <protection locked="0"/>
    </xf>
    <xf numFmtId="0" fontId="0" fillId="0" borderId="16" xfId="0" applyBorder="1" applyAlignment="1" applyProtection="1">
      <alignment horizontal="center" vertical="center"/>
    </xf>
    <xf numFmtId="0" fontId="2" fillId="0" borderId="16" xfId="0" applyFont="1" applyFill="1" applyBorder="1" applyAlignment="1" applyProtection="1">
      <alignment vertical="center" wrapText="1"/>
    </xf>
    <xf numFmtId="0" fontId="40" fillId="0" borderId="16" xfId="0" applyNumberFormat="1" applyFont="1" applyFill="1" applyBorder="1" applyAlignment="1" applyProtection="1">
      <alignment vertical="center" wrapText="1"/>
    </xf>
    <xf numFmtId="0" fontId="2" fillId="0" borderId="16" xfId="0" applyNumberFormat="1" applyFont="1" applyFill="1" applyBorder="1" applyAlignment="1" applyProtection="1">
      <alignment vertical="center" wrapText="1"/>
    </xf>
    <xf numFmtId="0" fontId="51" fillId="2" borderId="10" xfId="0" applyFont="1" applyFill="1" applyBorder="1" applyAlignment="1"/>
    <xf numFmtId="0" fontId="50" fillId="2" borderId="0" xfId="0" applyFont="1" applyFill="1"/>
    <xf numFmtId="0" fontId="52" fillId="2" borderId="0" xfId="0" applyFont="1" applyFill="1"/>
    <xf numFmtId="0" fontId="46" fillId="2" borderId="0" xfId="0" applyFont="1" applyFill="1" applyBorder="1" applyAlignment="1">
      <alignment vertical="center" wrapText="1"/>
    </xf>
    <xf numFmtId="0" fontId="50" fillId="2" borderId="0" xfId="0" applyFont="1" applyFill="1" applyAlignment="1">
      <alignment horizontal="left" vertical="center" wrapText="1"/>
    </xf>
    <xf numFmtId="0" fontId="50" fillId="2" borderId="53" xfId="0" applyFont="1" applyFill="1" applyBorder="1" applyAlignment="1">
      <alignment horizontal="center"/>
    </xf>
    <xf numFmtId="0" fontId="50" fillId="2" borderId="44" xfId="0" applyFont="1" applyFill="1" applyBorder="1" applyAlignment="1">
      <alignment horizontal="center"/>
    </xf>
    <xf numFmtId="0" fontId="50" fillId="2" borderId="44" xfId="0" applyFont="1" applyFill="1" applyBorder="1" applyAlignment="1"/>
    <xf numFmtId="0" fontId="50" fillId="2" borderId="29" xfId="0" applyFont="1" applyFill="1" applyBorder="1" applyAlignment="1">
      <alignment horizontal="center" vertical="center"/>
    </xf>
    <xf numFmtId="0" fontId="2" fillId="0" borderId="16" xfId="0" applyFont="1" applyFill="1" applyBorder="1" applyAlignment="1" applyProtection="1">
      <alignment horizontal="center" vertical="center" wrapText="1"/>
    </xf>
    <xf numFmtId="0" fontId="52" fillId="2" borderId="16" xfId="0" applyFont="1" applyFill="1" applyBorder="1" applyAlignment="1">
      <alignment horizontal="left" vertical="center" wrapText="1"/>
    </xf>
    <xf numFmtId="0" fontId="50" fillId="2" borderId="44" xfId="0" applyFont="1" applyFill="1" applyBorder="1" applyAlignment="1">
      <alignment horizontal="center" vertical="center"/>
    </xf>
    <xf numFmtId="0" fontId="53" fillId="2" borderId="16" xfId="0" applyFont="1" applyFill="1" applyBorder="1" applyAlignment="1">
      <alignment horizontal="center" vertical="center" wrapText="1"/>
    </xf>
    <xf numFmtId="0" fontId="52" fillId="11" borderId="16" xfId="0" applyFont="1" applyFill="1" applyBorder="1" applyAlignment="1">
      <alignment horizontal="left" vertical="center" wrapText="1"/>
    </xf>
    <xf numFmtId="0" fontId="52" fillId="2" borderId="16" xfId="0" applyFont="1" applyFill="1" applyBorder="1" applyAlignment="1">
      <alignment vertical="center" wrapText="1"/>
    </xf>
    <xf numFmtId="0" fontId="46" fillId="2" borderId="16" xfId="0" applyFont="1" applyFill="1" applyBorder="1" applyAlignment="1">
      <alignment vertical="center" wrapText="1"/>
    </xf>
    <xf numFmtId="0" fontId="46" fillId="0" borderId="16" xfId="0" applyNumberFormat="1" applyFont="1" applyFill="1" applyBorder="1" applyAlignment="1" applyProtection="1">
      <alignment vertical="center" wrapText="1"/>
      <protection locked="0"/>
    </xf>
    <xf numFmtId="0" fontId="53" fillId="2" borderId="16" xfId="0" applyFont="1" applyFill="1" applyBorder="1" applyAlignment="1">
      <alignment horizontal="center" vertical="center"/>
    </xf>
    <xf numFmtId="0" fontId="52" fillId="11" borderId="16" xfId="0" applyFont="1" applyFill="1" applyBorder="1" applyAlignment="1">
      <alignment vertical="center" wrapText="1"/>
    </xf>
    <xf numFmtId="0" fontId="52" fillId="2" borderId="16" xfId="0" applyFont="1" applyFill="1" applyBorder="1" applyAlignment="1">
      <alignment horizontal="left"/>
    </xf>
    <xf numFmtId="0" fontId="53" fillId="2" borderId="16" xfId="0" applyFont="1" applyFill="1" applyBorder="1" applyAlignment="1">
      <alignment horizontal="center"/>
    </xf>
    <xf numFmtId="0" fontId="46" fillId="11" borderId="16" xfId="0" applyNumberFormat="1" applyFont="1" applyFill="1" applyBorder="1" applyAlignment="1" applyProtection="1">
      <alignment vertical="center" wrapText="1"/>
      <protection locked="0"/>
    </xf>
    <xf numFmtId="0" fontId="48" fillId="0" borderId="16" xfId="0" applyNumberFormat="1" applyFont="1" applyFill="1" applyBorder="1" applyAlignment="1" applyProtection="1">
      <alignment horizontal="left" vertical="center" wrapText="1" indent="1"/>
    </xf>
    <xf numFmtId="0" fontId="2" fillId="0" borderId="16" xfId="0" applyFont="1" applyFill="1" applyBorder="1" applyAlignment="1" applyProtection="1">
      <alignment horizontal="left" vertical="center" wrapText="1"/>
      <protection locked="0"/>
    </xf>
    <xf numFmtId="0" fontId="2" fillId="0" borderId="16" xfId="0" applyFont="1" applyFill="1" applyBorder="1" applyAlignment="1" applyProtection="1">
      <alignment horizontal="center" vertical="center" wrapText="1"/>
      <protection locked="0"/>
    </xf>
    <xf numFmtId="0" fontId="2" fillId="0" borderId="16" xfId="0" applyFont="1" applyBorder="1" applyAlignment="1" applyProtection="1">
      <alignment vertical="center" wrapText="1"/>
    </xf>
    <xf numFmtId="0" fontId="34" fillId="0" borderId="16" xfId="0" applyFont="1" applyFill="1" applyBorder="1" applyAlignment="1" applyProtection="1">
      <alignment horizontal="left" vertical="center" wrapText="1"/>
      <protection locked="0"/>
    </xf>
    <xf numFmtId="0" fontId="34" fillId="11" borderId="16" xfId="0" applyNumberFormat="1" applyFont="1" applyFill="1" applyBorder="1" applyAlignment="1" applyProtection="1">
      <alignment vertical="center" wrapText="1"/>
      <protection locked="0"/>
    </xf>
    <xf numFmtId="0" fontId="34" fillId="0" borderId="16" xfId="0" applyFont="1" applyBorder="1" applyAlignment="1" applyProtection="1">
      <alignment textRotation="90"/>
      <protection locked="0"/>
    </xf>
    <xf numFmtId="0" fontId="34" fillId="0" borderId="13" xfId="0" applyFont="1" applyBorder="1" applyAlignment="1" applyProtection="1">
      <alignment vertical="center" wrapText="1"/>
    </xf>
    <xf numFmtId="0" fontId="52" fillId="11" borderId="0" xfId="0" applyFont="1" applyFill="1"/>
    <xf numFmtId="0" fontId="65" fillId="11" borderId="0" xfId="1" applyFill="1" applyAlignment="1" applyProtection="1"/>
    <xf numFmtId="0" fontId="47" fillId="11" borderId="0" xfId="0" applyFont="1" applyFill="1" applyBorder="1" applyAlignment="1">
      <alignment vertical="center" wrapText="1"/>
    </xf>
    <xf numFmtId="0" fontId="46" fillId="11" borderId="0" xfId="0" applyFont="1" applyFill="1" applyBorder="1" applyAlignment="1">
      <alignment vertical="center" wrapText="1"/>
    </xf>
    <xf numFmtId="0" fontId="50" fillId="2" borderId="57" xfId="0" applyFont="1" applyFill="1" applyBorder="1" applyAlignment="1">
      <alignment horizontal="center" vertical="center"/>
    </xf>
    <xf numFmtId="0" fontId="46" fillId="2" borderId="31" xfId="0" applyFont="1" applyFill="1" applyBorder="1" applyAlignment="1">
      <alignment vertical="center" wrapText="1"/>
    </xf>
    <xf numFmtId="0" fontId="53" fillId="2" borderId="31" xfId="0" applyFont="1" applyFill="1" applyBorder="1" applyAlignment="1">
      <alignment horizontal="center" vertical="center" wrapText="1"/>
    </xf>
    <xf numFmtId="0" fontId="46" fillId="0" borderId="31" xfId="0" applyNumberFormat="1" applyFont="1" applyFill="1" applyBorder="1" applyAlignment="1" applyProtection="1">
      <alignment vertical="center" wrapText="1"/>
      <protection locked="0"/>
    </xf>
    <xf numFmtId="0" fontId="46" fillId="2" borderId="8" xfId="0" applyFont="1" applyFill="1" applyBorder="1" applyAlignment="1">
      <alignment vertical="top" wrapText="1"/>
    </xf>
    <xf numFmtId="0" fontId="46" fillId="2" borderId="16" xfId="0" applyFont="1" applyFill="1" applyBorder="1" applyAlignment="1">
      <alignment vertical="top" wrapText="1"/>
    </xf>
    <xf numFmtId="0" fontId="52" fillId="2" borderId="7" xfId="0" applyFont="1" applyFill="1" applyBorder="1" applyAlignment="1">
      <alignment vertical="center" wrapText="1"/>
    </xf>
    <xf numFmtId="0" fontId="52" fillId="2" borderId="8" xfId="0" applyFont="1" applyFill="1" applyBorder="1" applyAlignment="1">
      <alignment horizontal="left" vertical="center" wrapText="1"/>
    </xf>
    <xf numFmtId="0" fontId="53" fillId="2" borderId="7" xfId="0" applyFont="1" applyFill="1" applyBorder="1" applyAlignment="1">
      <alignment horizontal="center" vertical="center" wrapText="1"/>
    </xf>
    <xf numFmtId="0" fontId="46" fillId="2" borderId="7" xfId="0" applyFont="1" applyFill="1" applyBorder="1" applyAlignment="1">
      <alignment vertical="center" wrapText="1"/>
    </xf>
    <xf numFmtId="0" fontId="52" fillId="2" borderId="8" xfId="0" applyFont="1" applyFill="1" applyBorder="1" applyAlignment="1">
      <alignment horizontal="left"/>
    </xf>
    <xf numFmtId="0" fontId="53" fillId="2" borderId="8" xfId="0" applyFont="1" applyFill="1" applyBorder="1" applyAlignment="1">
      <alignment horizontal="center"/>
    </xf>
    <xf numFmtId="0" fontId="52" fillId="2" borderId="56" xfId="0" applyFont="1" applyFill="1" applyBorder="1" applyAlignment="1">
      <alignment horizontal="left"/>
    </xf>
    <xf numFmtId="0" fontId="53" fillId="2" borderId="56" xfId="0" applyFont="1" applyFill="1" applyBorder="1" applyAlignment="1">
      <alignment horizontal="center"/>
    </xf>
    <xf numFmtId="0" fontId="46" fillId="2" borderId="56" xfId="0" applyFont="1" applyFill="1" applyBorder="1" applyAlignment="1">
      <alignment vertical="center" wrapText="1"/>
    </xf>
    <xf numFmtId="0" fontId="67" fillId="0" borderId="16" xfId="0" applyFont="1" applyFill="1" applyBorder="1" applyAlignment="1" applyProtection="1">
      <alignment vertical="center" wrapText="1"/>
      <protection locked="0"/>
    </xf>
    <xf numFmtId="0" fontId="67" fillId="0" borderId="16" xfId="0" applyNumberFormat="1" applyFont="1" applyFill="1" applyBorder="1" applyAlignment="1" applyProtection="1">
      <alignment vertical="center" wrapText="1"/>
      <protection locked="0"/>
    </xf>
    <xf numFmtId="0" fontId="67" fillId="0" borderId="16" xfId="0" applyFont="1" applyFill="1" applyBorder="1" applyAlignment="1" applyProtection="1">
      <alignment horizontal="center" vertical="center" wrapText="1"/>
      <protection locked="0"/>
    </xf>
    <xf numFmtId="0" fontId="67" fillId="11" borderId="16" xfId="0" applyFont="1" applyFill="1" applyBorder="1" applyAlignment="1" applyProtection="1">
      <alignment horizontal="left" vertical="center" wrapText="1"/>
      <protection locked="0"/>
    </xf>
    <xf numFmtId="0" fontId="67" fillId="0" borderId="16" xfId="0" applyFont="1" applyFill="1" applyBorder="1" applyAlignment="1" applyProtection="1">
      <alignment vertical="center" wrapText="1"/>
      <protection locked="0"/>
    </xf>
    <xf numFmtId="0" fontId="67" fillId="11" borderId="16" xfId="0" applyFont="1" applyFill="1" applyBorder="1" applyAlignment="1" applyProtection="1">
      <alignment horizontal="left" vertical="center" wrapText="1"/>
      <protection locked="0"/>
    </xf>
    <xf numFmtId="0" fontId="67" fillId="0" borderId="16" xfId="0" applyNumberFormat="1" applyFont="1" applyFill="1" applyBorder="1" applyAlignment="1" applyProtection="1">
      <alignment vertical="center" wrapText="1"/>
      <protection locked="0"/>
    </xf>
    <xf numFmtId="0" fontId="66" fillId="0" borderId="16" xfId="0" applyNumberFormat="1" applyFont="1" applyFill="1" applyBorder="1" applyAlignment="1" applyProtection="1">
      <alignment horizontal="center" vertical="center" wrapText="1"/>
    </xf>
    <xf numFmtId="0" fontId="66" fillId="0" borderId="16" xfId="0" applyNumberFormat="1" applyFont="1" applyFill="1" applyBorder="1" applyAlignment="1" applyProtection="1">
      <alignment horizontal="left" vertical="center" wrapText="1"/>
    </xf>
    <xf numFmtId="0" fontId="67" fillId="0" borderId="16" xfId="0" applyNumberFormat="1" applyFont="1" applyBorder="1" applyAlignment="1" applyProtection="1">
      <alignment vertical="center" wrapText="1"/>
    </xf>
    <xf numFmtId="0" fontId="67" fillId="0" borderId="16" xfId="0" applyFont="1" applyBorder="1" applyAlignment="1" applyProtection="1">
      <alignment vertical="center" wrapText="1"/>
    </xf>
    <xf numFmtId="0" fontId="68" fillId="0" borderId="16" xfId="0" applyFont="1" applyBorder="1" applyAlignment="1" applyProtection="1">
      <alignment vertical="center" wrapText="1"/>
    </xf>
    <xf numFmtId="0" fontId="67" fillId="0" borderId="16" xfId="0" applyFont="1" applyBorder="1" applyAlignment="1" applyProtection="1">
      <alignment horizontal="left" vertical="center" wrapText="1"/>
    </xf>
    <xf numFmtId="0" fontId="67" fillId="0" borderId="13" xfId="0" applyFont="1" applyBorder="1" applyAlignment="1" applyProtection="1">
      <alignment horizontal="left" vertical="center" wrapText="1"/>
    </xf>
    <xf numFmtId="0" fontId="0" fillId="0" borderId="0" xfId="0" applyProtection="1">
      <protection locked="0"/>
    </xf>
    <xf numFmtId="0" fontId="0" fillId="2" borderId="0" xfId="0" applyFill="1" applyProtection="1">
      <protection locked="0"/>
    </xf>
    <xf numFmtId="0" fontId="8" fillId="2" borderId="0" xfId="0" applyFont="1" applyFill="1"/>
    <xf numFmtId="0" fontId="18" fillId="2" borderId="0" xfId="0" applyFont="1" applyFill="1" applyAlignment="1">
      <alignment horizontal="center" vertical="center" wrapText="1"/>
    </xf>
    <xf numFmtId="0" fontId="64" fillId="2" borderId="0" xfId="0" applyFont="1" applyFill="1" applyBorder="1" applyAlignment="1">
      <alignment horizontal="center"/>
    </xf>
    <xf numFmtId="0" fontId="17" fillId="2" borderId="0" xfId="0" applyFont="1" applyFill="1" applyBorder="1" applyAlignment="1">
      <alignment horizontal="left" vertical="center" wrapText="1"/>
    </xf>
    <xf numFmtId="0" fontId="0" fillId="0" borderId="16" xfId="0" applyBorder="1" applyAlignment="1" applyProtection="1">
      <alignment horizontal="center" vertical="center"/>
    </xf>
    <xf numFmtId="0" fontId="2" fillId="0" borderId="16" xfId="0" applyFont="1" applyFill="1" applyBorder="1" applyAlignment="1" applyProtection="1">
      <alignment vertical="center" wrapText="1"/>
    </xf>
    <xf numFmtId="0" fontId="15" fillId="2" borderId="19" xfId="0" applyFont="1" applyFill="1" applyBorder="1" applyAlignment="1">
      <alignment horizontal="center" vertical="center" wrapText="1"/>
    </xf>
    <xf numFmtId="0" fontId="15" fillId="2" borderId="15"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43" xfId="0" applyFont="1" applyFill="1" applyBorder="1" applyAlignment="1">
      <alignment horizontal="center" vertical="center" wrapText="1"/>
    </xf>
    <xf numFmtId="0" fontId="46" fillId="0" borderId="16" xfId="0" applyNumberFormat="1" applyFont="1" applyFill="1" applyBorder="1" applyAlignment="1" applyProtection="1">
      <alignment vertical="center" wrapText="1"/>
      <protection locked="0"/>
    </xf>
    <xf numFmtId="0" fontId="51" fillId="2" borderId="10" xfId="0" applyFont="1" applyFill="1" applyBorder="1" applyAlignment="1"/>
    <xf numFmtId="0" fontId="50" fillId="2" borderId="0" xfId="0" applyFont="1" applyFill="1"/>
    <xf numFmtId="0" fontId="52" fillId="2" borderId="0" xfId="0" applyFont="1" applyFill="1"/>
    <xf numFmtId="0" fontId="46" fillId="2" borderId="0" xfId="0" applyFont="1" applyFill="1" applyBorder="1" applyAlignment="1">
      <alignment vertical="center" wrapText="1"/>
    </xf>
    <xf numFmtId="0" fontId="50" fillId="2" borderId="0" xfId="0" applyFont="1" applyFill="1" applyAlignment="1">
      <alignment horizontal="left" vertical="center" wrapText="1"/>
    </xf>
    <xf numFmtId="0" fontId="50" fillId="2" borderId="16" xfId="0" applyFont="1" applyFill="1" applyBorder="1" applyAlignment="1">
      <alignment horizontal="center"/>
    </xf>
    <xf numFmtId="0" fontId="50" fillId="2" borderId="16" xfId="0" applyFont="1" applyFill="1" applyBorder="1" applyAlignment="1"/>
    <xf numFmtId="0" fontId="52" fillId="2" borderId="16" xfId="0" applyFont="1" applyFill="1" applyBorder="1"/>
    <xf numFmtId="0" fontId="50" fillId="2" borderId="16" xfId="0" applyFont="1" applyFill="1" applyBorder="1" applyAlignment="1">
      <alignment horizontal="center" vertical="center"/>
    </xf>
    <xf numFmtId="0" fontId="46" fillId="2" borderId="16" xfId="0" applyFont="1" applyFill="1" applyBorder="1" applyAlignment="1">
      <alignment vertical="center" wrapText="1"/>
    </xf>
    <xf numFmtId="0" fontId="53" fillId="2" borderId="16" xfId="0" applyFont="1" applyFill="1" applyBorder="1" applyAlignment="1">
      <alignment horizontal="center" vertical="center"/>
    </xf>
    <xf numFmtId="0" fontId="52" fillId="2" borderId="16" xfId="0" applyFont="1" applyFill="1" applyBorder="1" applyAlignment="1">
      <alignment vertical="center" wrapText="1"/>
    </xf>
    <xf numFmtId="0" fontId="52" fillId="2" borderId="16" xfId="0" applyFont="1" applyFill="1" applyBorder="1" applyAlignment="1">
      <alignment horizontal="left"/>
    </xf>
    <xf numFmtId="0" fontId="53" fillId="2" borderId="16" xfId="0" applyFont="1" applyFill="1" applyBorder="1" applyAlignment="1">
      <alignment horizontal="center"/>
    </xf>
    <xf numFmtId="0" fontId="2" fillId="0" borderId="16" xfId="0" applyNumberFormat="1" applyFont="1" applyFill="1" applyBorder="1" applyAlignment="1" applyProtection="1">
      <alignment vertical="center" wrapText="1"/>
    </xf>
    <xf numFmtId="0" fontId="46" fillId="11" borderId="16" xfId="0" applyFont="1" applyFill="1" applyBorder="1" applyAlignment="1">
      <alignment vertical="center" wrapText="1"/>
    </xf>
    <xf numFmtId="0" fontId="53" fillId="11" borderId="16" xfId="0" applyFont="1" applyFill="1" applyBorder="1" applyAlignment="1">
      <alignment horizontal="center" vertical="center"/>
    </xf>
    <xf numFmtId="0" fontId="52" fillId="2" borderId="10" xfId="0" applyFont="1" applyFill="1" applyBorder="1"/>
    <xf numFmtId="0" fontId="67" fillId="0" borderId="16" xfId="0" applyFont="1" applyFill="1" applyBorder="1" applyAlignment="1" applyProtection="1">
      <alignment vertical="center" wrapText="1"/>
      <protection locked="0"/>
    </xf>
    <xf numFmtId="0" fontId="67" fillId="0" borderId="16" xfId="0" applyNumberFormat="1" applyFont="1" applyFill="1" applyBorder="1" applyAlignment="1" applyProtection="1">
      <alignment vertical="center" wrapText="1"/>
      <protection locked="0"/>
    </xf>
    <xf numFmtId="0" fontId="67" fillId="0" borderId="16" xfId="0" applyFont="1" applyFill="1" applyBorder="1" applyAlignment="1" applyProtection="1">
      <alignment horizontal="center" vertical="center" wrapText="1"/>
      <protection locked="0"/>
    </xf>
    <xf numFmtId="0" fontId="67" fillId="11" borderId="16" xfId="0" applyFont="1" applyFill="1" applyBorder="1" applyAlignment="1" applyProtection="1">
      <alignment horizontal="left" vertical="center" wrapText="1"/>
      <protection locked="0"/>
    </xf>
    <xf numFmtId="0" fontId="66" fillId="0" borderId="16" xfId="0" applyNumberFormat="1" applyFont="1" applyFill="1" applyBorder="1" applyAlignment="1" applyProtection="1">
      <alignment horizontal="center" vertical="center" wrapText="1"/>
    </xf>
    <xf numFmtId="0" fontId="66" fillId="0" borderId="16" xfId="0" applyNumberFormat="1" applyFont="1" applyFill="1" applyBorder="1" applyAlignment="1" applyProtection="1">
      <alignment horizontal="left" vertical="center" wrapText="1"/>
    </xf>
    <xf numFmtId="0" fontId="67" fillId="0" borderId="16" xfId="0" applyFont="1" applyBorder="1" applyAlignment="1" applyProtection="1">
      <alignment vertical="center" wrapText="1"/>
    </xf>
    <xf numFmtId="0" fontId="67" fillId="11" borderId="16" xfId="0" applyFont="1" applyFill="1" applyBorder="1" applyAlignment="1" applyProtection="1">
      <alignment vertical="center" wrapText="1"/>
      <protection locked="0"/>
    </xf>
    <xf numFmtId="0" fontId="67" fillId="0" borderId="16" xfId="0" applyFont="1" applyBorder="1" applyAlignment="1" applyProtection="1">
      <alignment vertical="center" wrapText="1"/>
      <protection locked="0"/>
    </xf>
    <xf numFmtId="0" fontId="67" fillId="0" borderId="20" xfId="0" applyFont="1" applyBorder="1" applyAlignment="1" applyProtection="1">
      <alignment vertical="center" wrapText="1"/>
      <protection locked="0"/>
    </xf>
    <xf numFmtId="0" fontId="67" fillId="11" borderId="16" xfId="0" applyNumberFormat="1" applyFont="1" applyFill="1" applyBorder="1" applyAlignment="1" applyProtection="1">
      <alignment vertical="center" wrapText="1"/>
    </xf>
    <xf numFmtId="0" fontId="2" fillId="0" borderId="16" xfId="0" applyFont="1" applyFill="1" applyBorder="1" applyAlignment="1" applyProtection="1">
      <alignment horizontal="justify" vertical="center" wrapText="1"/>
    </xf>
    <xf numFmtId="0" fontId="1" fillId="0" borderId="16" xfId="0" applyNumberFormat="1" applyFont="1" applyFill="1" applyBorder="1" applyAlignment="1" applyProtection="1">
      <alignment vertical="center" wrapText="1"/>
    </xf>
    <xf numFmtId="0" fontId="2" fillId="0" borderId="16" xfId="0" applyNumberFormat="1" applyFont="1" applyBorder="1" applyAlignment="1" applyProtection="1">
      <alignment vertical="center" wrapText="1"/>
    </xf>
    <xf numFmtId="0" fontId="2" fillId="0" borderId="16" xfId="0" applyFont="1" applyBorder="1" applyAlignment="1" applyProtection="1">
      <alignment vertical="center" wrapText="1"/>
    </xf>
    <xf numFmtId="0" fontId="2" fillId="0" borderId="16" xfId="0" applyFont="1" applyBorder="1" applyAlignment="1">
      <alignment horizontal="justify" vertical="center" wrapText="1"/>
    </xf>
    <xf numFmtId="0" fontId="2" fillId="0" borderId="16" xfId="0" applyFont="1" applyBorder="1" applyAlignment="1" applyProtection="1">
      <alignment vertical="center" wrapText="1"/>
      <protection locked="0"/>
    </xf>
    <xf numFmtId="0" fontId="0" fillId="2" borderId="0" xfId="0" applyFill="1" applyProtection="1">
      <protection locked="0"/>
    </xf>
    <xf numFmtId="0" fontId="8" fillId="2" borderId="0" xfId="0" applyFont="1" applyFill="1"/>
    <xf numFmtId="0" fontId="12" fillId="2" borderId="0" xfId="0" applyFont="1" applyFill="1"/>
    <xf numFmtId="0" fontId="14" fillId="2" borderId="0" xfId="0" applyFont="1" applyFill="1"/>
    <xf numFmtId="0" fontId="12" fillId="2" borderId="0" xfId="0" applyFont="1" applyFill="1" applyAlignment="1">
      <alignment horizontal="left" vertical="center" wrapText="1"/>
    </xf>
    <xf numFmtId="0" fontId="63" fillId="2" borderId="0" xfId="0" applyFont="1" applyFill="1"/>
    <xf numFmtId="0" fontId="18" fillId="2" borderId="0" xfId="0" applyFont="1" applyFill="1" applyAlignment="1">
      <alignment horizontal="center" vertical="center" wrapText="1"/>
    </xf>
    <xf numFmtId="0" fontId="64" fillId="2" borderId="35" xfId="0" applyFont="1" applyFill="1" applyBorder="1" applyAlignment="1">
      <alignment horizontal="center"/>
    </xf>
    <xf numFmtId="0" fontId="64" fillId="2" borderId="38" xfId="0" applyFont="1" applyFill="1" applyBorder="1" applyAlignment="1">
      <alignment horizontal="center"/>
    </xf>
    <xf numFmtId="0" fontId="64" fillId="2" borderId="26" xfId="0" applyFont="1" applyFill="1" applyBorder="1" applyAlignment="1">
      <alignment horizontal="center"/>
    </xf>
    <xf numFmtId="0" fontId="64" fillId="2" borderId="62" xfId="0" applyFont="1" applyFill="1" applyBorder="1" applyAlignment="1">
      <alignment horizontal="center"/>
    </xf>
    <xf numFmtId="0" fontId="64" fillId="2" borderId="0" xfId="0" applyFont="1" applyFill="1" applyBorder="1" applyAlignment="1">
      <alignment horizontal="center"/>
    </xf>
    <xf numFmtId="0" fontId="17" fillId="2" borderId="0" xfId="0" applyFont="1" applyFill="1" applyBorder="1" applyAlignment="1">
      <alignment horizontal="left" vertical="center" wrapText="1"/>
    </xf>
    <xf numFmtId="0" fontId="7" fillId="2" borderId="8" xfId="0" applyFont="1" applyFill="1" applyBorder="1" applyAlignment="1">
      <alignment vertical="center" wrapText="1"/>
    </xf>
    <xf numFmtId="0" fontId="11" fillId="2" borderId="0" xfId="0" applyFont="1" applyFill="1" applyBorder="1" applyAlignment="1">
      <alignment vertical="center" wrapText="1"/>
    </xf>
    <xf numFmtId="0" fontId="13" fillId="2" borderId="10" xfId="0" applyFont="1" applyFill="1" applyBorder="1" applyAlignment="1"/>
    <xf numFmtId="0" fontId="62" fillId="2" borderId="39" xfId="0" applyFont="1" applyFill="1" applyBorder="1" applyAlignment="1">
      <alignment horizontal="center"/>
    </xf>
    <xf numFmtId="0" fontId="62" fillId="2" borderId="38" xfId="0" applyFont="1" applyFill="1" applyBorder="1" applyAlignment="1">
      <alignment horizontal="center" vertical="center"/>
    </xf>
    <xf numFmtId="0" fontId="62" fillId="2" borderId="26" xfId="0" applyFont="1" applyFill="1" applyBorder="1" applyAlignment="1">
      <alignment horizontal="center" vertical="center"/>
    </xf>
    <xf numFmtId="0" fontId="63" fillId="2" borderId="7" xfId="0" applyFont="1" applyFill="1" applyBorder="1" applyAlignment="1">
      <alignment horizontal="left"/>
    </xf>
    <xf numFmtId="0" fontId="15" fillId="2" borderId="29" xfId="0" applyFont="1" applyFill="1" applyBorder="1" applyAlignment="1">
      <alignment horizontal="center" vertical="center"/>
    </xf>
    <xf numFmtId="0" fontId="16" fillId="2" borderId="57" xfId="0" applyFont="1" applyFill="1" applyBorder="1" applyAlignment="1">
      <alignment horizontal="center" vertical="center"/>
    </xf>
    <xf numFmtId="0" fontId="0" fillId="0" borderId="16" xfId="0" applyBorder="1" applyAlignment="1" applyProtection="1">
      <alignment horizontal="center" vertical="center"/>
    </xf>
    <xf numFmtId="0" fontId="2" fillId="0" borderId="16" xfId="0" applyFont="1" applyFill="1" applyBorder="1" applyAlignment="1" applyProtection="1">
      <alignment vertical="center" wrapText="1"/>
    </xf>
    <xf numFmtId="0" fontId="63" fillId="2" borderId="0" xfId="0" applyFont="1" applyFill="1" applyBorder="1" applyAlignment="1">
      <alignment vertical="center"/>
    </xf>
    <xf numFmtId="0" fontId="62" fillId="2" borderId="0" xfId="0" applyFont="1" applyFill="1" applyBorder="1" applyAlignment="1">
      <alignment horizontal="center" vertical="center"/>
    </xf>
    <xf numFmtId="0" fontId="24" fillId="2" borderId="0" xfId="0" applyFont="1" applyFill="1" applyBorder="1" applyAlignment="1">
      <alignment vertical="center" wrapText="1"/>
    </xf>
    <xf numFmtId="0" fontId="63" fillId="2" borderId="0" xfId="0" applyFont="1" applyFill="1" applyBorder="1" applyAlignment="1">
      <alignment horizontal="left"/>
    </xf>
    <xf numFmtId="0" fontId="62" fillId="2" borderId="0" xfId="0" applyFont="1" applyFill="1" applyBorder="1" applyAlignment="1">
      <alignment horizontal="center"/>
    </xf>
    <xf numFmtId="0" fontId="7" fillId="2" borderId="0" xfId="0" applyFont="1" applyFill="1" applyBorder="1" applyAlignment="1">
      <alignment vertical="center" wrapText="1"/>
    </xf>
    <xf numFmtId="0" fontId="17" fillId="2" borderId="8" xfId="0" applyFont="1" applyFill="1" applyBorder="1" applyAlignment="1">
      <alignment horizontal="left" vertical="center" wrapText="1"/>
    </xf>
    <xf numFmtId="0" fontId="54" fillId="2" borderId="35" xfId="0" applyFont="1" applyFill="1" applyBorder="1" applyAlignment="1">
      <alignment horizontal="center" vertical="center" wrapText="1"/>
    </xf>
    <xf numFmtId="0" fontId="25" fillId="0" borderId="16" xfId="0" applyNumberFormat="1" applyFont="1" applyFill="1" applyBorder="1" applyAlignment="1" applyProtection="1">
      <alignment vertical="center" wrapText="1"/>
      <protection locked="0"/>
    </xf>
    <xf numFmtId="0" fontId="17" fillId="2" borderId="0" xfId="0" applyFont="1" applyFill="1" applyAlignment="1">
      <alignment vertical="center" wrapText="1"/>
    </xf>
    <xf numFmtId="0" fontId="25" fillId="2" borderId="38" xfId="0" applyFont="1" applyFill="1" applyBorder="1" applyAlignment="1">
      <alignment vertical="center" wrapText="1"/>
    </xf>
    <xf numFmtId="0" fontId="54" fillId="2" borderId="38" xfId="0" applyFont="1" applyFill="1" applyBorder="1" applyAlignment="1">
      <alignment horizontal="center" vertical="center" wrapText="1"/>
    </xf>
    <xf numFmtId="0" fontId="17" fillId="2" borderId="8" xfId="0" applyFont="1" applyFill="1" applyBorder="1" applyAlignment="1">
      <alignment vertical="center" wrapText="1"/>
    </xf>
    <xf numFmtId="0" fontId="17" fillId="2" borderId="39" xfId="0" applyFont="1" applyFill="1" applyBorder="1" applyAlignment="1">
      <alignment vertical="center" wrapText="1"/>
    </xf>
    <xf numFmtId="0" fontId="17" fillId="2" borderId="7" xfId="0" applyFont="1" applyFill="1" applyBorder="1" applyAlignment="1">
      <alignment horizontal="left" vertical="center" wrapText="1"/>
    </xf>
    <xf numFmtId="0" fontId="54" fillId="2" borderId="58" xfId="0" applyFont="1" applyFill="1" applyBorder="1" applyAlignment="1">
      <alignment horizontal="center" vertical="center" wrapText="1"/>
    </xf>
    <xf numFmtId="0" fontId="25" fillId="2" borderId="7" xfId="0" applyFont="1" applyFill="1" applyBorder="1" applyAlignment="1">
      <alignment vertical="center" wrapText="1"/>
    </xf>
    <xf numFmtId="0" fontId="25" fillId="2" borderId="8" xfId="0" applyFont="1" applyFill="1" applyBorder="1" applyAlignment="1">
      <alignment vertical="center" wrapText="1"/>
    </xf>
    <xf numFmtId="0" fontId="17" fillId="2" borderId="56" xfId="0" applyFont="1" applyFill="1" applyBorder="1" applyAlignment="1">
      <alignment horizontal="left" vertical="center" wrapText="1"/>
    </xf>
    <xf numFmtId="0" fontId="54" fillId="2" borderId="39" xfId="0" applyFont="1" applyFill="1" applyBorder="1" applyAlignment="1">
      <alignment horizontal="center" vertical="center" wrapText="1"/>
    </xf>
    <xf numFmtId="0" fontId="17" fillId="2" borderId="57" xfId="0" applyFont="1" applyFill="1" applyBorder="1" applyAlignment="1">
      <alignment vertical="center" wrapText="1"/>
    </xf>
    <xf numFmtId="0" fontId="2" fillId="0" borderId="16" xfId="0" applyNumberFormat="1" applyFont="1" applyFill="1" applyBorder="1" applyAlignment="1" applyProtection="1">
      <alignment vertical="center" wrapText="1"/>
    </xf>
    <xf numFmtId="0" fontId="17" fillId="2" borderId="7" xfId="0" applyFont="1" applyFill="1" applyBorder="1" applyAlignment="1">
      <alignment vertical="center" wrapText="1"/>
    </xf>
    <xf numFmtId="0" fontId="17" fillId="2" borderId="58" xfId="0" applyFont="1" applyFill="1" applyBorder="1" applyAlignment="1">
      <alignment vertical="center" wrapText="1"/>
    </xf>
    <xf numFmtId="0" fontId="15" fillId="2" borderId="53" xfId="0" applyFont="1" applyFill="1" applyBorder="1" applyAlignment="1">
      <alignment horizontal="center"/>
    </xf>
    <xf numFmtId="0" fontId="16" fillId="2" borderId="44" xfId="0" applyFont="1" applyFill="1" applyBorder="1" applyAlignment="1">
      <alignment horizontal="center"/>
    </xf>
    <xf numFmtId="0" fontId="8" fillId="2" borderId="38" xfId="0" applyFont="1" applyFill="1" applyBorder="1"/>
    <xf numFmtId="0" fontId="16" fillId="2" borderId="44" xfId="0" applyFont="1" applyFill="1" applyBorder="1" applyAlignment="1"/>
    <xf numFmtId="0" fontId="25" fillId="2" borderId="9" xfId="0" applyFont="1" applyFill="1" applyBorder="1" applyAlignment="1">
      <alignment vertical="center" wrapText="1"/>
    </xf>
    <xf numFmtId="0" fontId="2" fillId="0" borderId="16" xfId="0" applyFont="1" applyFill="1" applyBorder="1" applyAlignment="1" applyProtection="1">
      <alignment horizontal="center" vertical="center" wrapText="1"/>
    </xf>
    <xf numFmtId="0" fontId="17" fillId="2" borderId="31" xfId="0" applyFont="1" applyFill="1" applyBorder="1" applyAlignment="1">
      <alignment horizontal="left" vertical="center" wrapText="1"/>
    </xf>
    <xf numFmtId="0" fontId="25" fillId="2" borderId="38" xfId="0" applyFont="1" applyFill="1" applyBorder="1" applyAlignment="1">
      <alignment horizontal="left" vertical="center" wrapText="1"/>
    </xf>
    <xf numFmtId="0" fontId="25" fillId="2" borderId="56" xfId="0" applyFont="1" applyFill="1" applyBorder="1" applyAlignment="1">
      <alignment vertical="center" wrapText="1"/>
    </xf>
    <xf numFmtId="0" fontId="63" fillId="2" borderId="16" xfId="0" applyFont="1" applyFill="1" applyBorder="1" applyAlignment="1">
      <alignment vertical="center"/>
    </xf>
    <xf numFmtId="0" fontId="62" fillId="2" borderId="16" xfId="0" applyFont="1" applyFill="1" applyBorder="1" applyAlignment="1">
      <alignment horizontal="center" vertical="center"/>
    </xf>
    <xf numFmtId="0" fontId="24" fillId="2" borderId="16" xfId="0" applyFont="1" applyFill="1" applyBorder="1" applyAlignment="1">
      <alignment vertical="center" wrapText="1"/>
    </xf>
    <xf numFmtId="0" fontId="63" fillId="2" borderId="16" xfId="0" applyFont="1" applyFill="1" applyBorder="1"/>
    <xf numFmtId="0" fontId="63" fillId="2" borderId="16" xfId="0" applyFont="1" applyFill="1" applyBorder="1" applyAlignment="1">
      <alignment horizontal="left"/>
    </xf>
    <xf numFmtId="0" fontId="62" fillId="2" borderId="16" xfId="0" applyFont="1" applyFill="1" applyBorder="1" applyAlignment="1">
      <alignment horizontal="center"/>
    </xf>
    <xf numFmtId="0" fontId="7" fillId="2" borderId="16" xfId="0" applyFont="1" applyFill="1" applyBorder="1" applyAlignment="1">
      <alignment vertical="center" wrapText="1"/>
    </xf>
    <xf numFmtId="0" fontId="63" fillId="2" borderId="56" xfId="0" applyFont="1" applyFill="1" applyBorder="1" applyAlignment="1">
      <alignment horizontal="left"/>
    </xf>
    <xf numFmtId="0" fontId="62" fillId="2" borderId="63" xfId="0" applyFont="1" applyFill="1" applyBorder="1" applyAlignment="1">
      <alignment horizontal="center"/>
    </xf>
    <xf numFmtId="0" fontId="7" fillId="2" borderId="56" xfId="0" applyFont="1" applyFill="1" applyBorder="1" applyAlignment="1">
      <alignment vertical="center" wrapText="1"/>
    </xf>
    <xf numFmtId="0" fontId="48" fillId="0" borderId="16" xfId="0" applyNumberFormat="1" applyFont="1" applyFill="1" applyBorder="1" applyAlignment="1" applyProtection="1">
      <alignment vertical="center" wrapText="1"/>
    </xf>
    <xf numFmtId="0" fontId="40" fillId="0" borderId="16" xfId="0" applyNumberFormat="1" applyFont="1" applyFill="1" applyBorder="1" applyAlignment="1" applyProtection="1">
      <alignment vertical="center" wrapText="1"/>
    </xf>
    <xf numFmtId="0" fontId="3" fillId="0" borderId="16" xfId="0" applyFont="1" applyFill="1" applyBorder="1" applyAlignment="1" applyProtection="1">
      <alignment horizontal="left" vertical="center" wrapText="1"/>
      <protection locked="0"/>
    </xf>
    <xf numFmtId="0" fontId="3" fillId="0" borderId="16" xfId="0" applyNumberFormat="1" applyFont="1" applyFill="1" applyBorder="1" applyAlignment="1" applyProtection="1">
      <alignment vertical="center" wrapText="1"/>
      <protection locked="0"/>
    </xf>
    <xf numFmtId="0" fontId="3" fillId="0" borderId="16" xfId="0" applyFont="1" applyFill="1" applyBorder="1" applyAlignment="1" applyProtection="1">
      <alignment horizontal="center" vertical="center" wrapText="1"/>
      <protection locked="0"/>
    </xf>
    <xf numFmtId="0" fontId="11" fillId="0" borderId="16" xfId="0" applyFont="1" applyBorder="1" applyAlignment="1">
      <alignment horizontal="left" vertical="center" wrapText="1"/>
    </xf>
    <xf numFmtId="0" fontId="11" fillId="0" borderId="16" xfId="0" applyFont="1" applyBorder="1" applyAlignment="1">
      <alignment vertical="center" wrapText="1"/>
    </xf>
    <xf numFmtId="0" fontId="40" fillId="0" borderId="16" xfId="0" applyNumberFormat="1" applyFont="1" applyFill="1" applyBorder="1" applyAlignment="1" applyProtection="1">
      <alignment vertical="center" wrapText="1"/>
      <protection locked="0"/>
    </xf>
    <xf numFmtId="0" fontId="11" fillId="2" borderId="20" xfId="0" applyFont="1" applyFill="1" applyBorder="1" applyAlignment="1">
      <alignment horizontal="left" vertical="center" wrapText="1"/>
    </xf>
    <xf numFmtId="0" fontId="34" fillId="0" borderId="16" xfId="0" applyFont="1" applyFill="1" applyBorder="1" applyAlignment="1" applyProtection="1">
      <alignment horizontal="left" vertical="center" wrapText="1"/>
      <protection locked="0"/>
    </xf>
    <xf numFmtId="14" fontId="11" fillId="0" borderId="16" xfId="0" applyNumberFormat="1" applyFont="1" applyBorder="1" applyAlignment="1">
      <alignment horizontal="left" vertical="center" wrapText="1"/>
    </xf>
    <xf numFmtId="0" fontId="0" fillId="0" borderId="0" xfId="0" applyProtection="1">
      <protection locked="0"/>
    </xf>
    <xf numFmtId="0" fontId="0" fillId="2" borderId="0" xfId="0" applyFill="1" applyProtection="1">
      <protection locked="0"/>
    </xf>
    <xf numFmtId="0" fontId="8" fillId="2" borderId="0" xfId="0" applyFont="1" applyFill="1"/>
    <xf numFmtId="0" fontId="12" fillId="2" borderId="0" xfId="0" applyFont="1" applyFill="1"/>
    <xf numFmtId="0" fontId="14" fillId="2" borderId="0" xfId="0" applyFont="1" applyFill="1"/>
    <xf numFmtId="0" fontId="12" fillId="2" borderId="0" xfId="0" applyFont="1" applyFill="1" applyAlignment="1">
      <alignment horizontal="left" vertical="center" wrapText="1"/>
    </xf>
    <xf numFmtId="0" fontId="11" fillId="2" borderId="0" xfId="0" applyFont="1" applyFill="1" applyBorder="1" applyAlignment="1">
      <alignment vertical="center" wrapText="1"/>
    </xf>
    <xf numFmtId="0" fontId="13" fillId="2" borderId="10" xfId="0" applyFont="1" applyFill="1" applyBorder="1" applyAlignment="1"/>
    <xf numFmtId="0" fontId="2" fillId="0" borderId="16" xfId="0" applyFont="1" applyFill="1" applyBorder="1" applyAlignment="1" applyProtection="1">
      <alignment horizontal="center" vertical="center"/>
    </xf>
    <xf numFmtId="0" fontId="0" fillId="0" borderId="16" xfId="0" applyBorder="1" applyAlignment="1" applyProtection="1">
      <alignment horizontal="center" vertical="center"/>
    </xf>
    <xf numFmtId="0" fontId="2" fillId="0" borderId="16" xfId="0" applyFont="1" applyFill="1" applyBorder="1" applyAlignment="1" applyProtection="1">
      <alignment vertical="center" wrapText="1"/>
    </xf>
    <xf numFmtId="0" fontId="48" fillId="0" borderId="16" xfId="0" applyNumberFormat="1" applyFont="1" applyFill="1" applyBorder="1" applyAlignment="1" applyProtection="1">
      <alignment vertical="center" wrapText="1"/>
    </xf>
    <xf numFmtId="0" fontId="40" fillId="0" borderId="16" xfId="0" applyNumberFormat="1" applyFont="1" applyFill="1" applyBorder="1" applyAlignment="1" applyProtection="1">
      <alignment vertical="center" wrapText="1"/>
    </xf>
    <xf numFmtId="0" fontId="25" fillId="0" borderId="16" xfId="0" applyNumberFormat="1" applyFont="1" applyFill="1" applyBorder="1" applyAlignment="1" applyProtection="1">
      <alignment vertical="center" wrapText="1"/>
      <protection locked="0"/>
    </xf>
    <xf numFmtId="0" fontId="17" fillId="2" borderId="16" xfId="0" applyFont="1" applyFill="1" applyBorder="1"/>
    <xf numFmtId="0" fontId="17" fillId="2" borderId="16" xfId="0" applyFont="1" applyFill="1" applyBorder="1" applyAlignment="1">
      <alignment vertical="center" wrapText="1"/>
    </xf>
    <xf numFmtId="0" fontId="25" fillId="2" borderId="16" xfId="0" applyFont="1" applyFill="1" applyBorder="1" applyAlignment="1">
      <alignment vertical="center" wrapText="1"/>
    </xf>
    <xf numFmtId="0" fontId="54" fillId="2" borderId="16" xfId="0" applyFont="1" applyFill="1" applyBorder="1" applyAlignment="1">
      <alignment horizontal="center" vertical="center"/>
    </xf>
    <xf numFmtId="0" fontId="17" fillId="2" borderId="16" xfId="0" applyFont="1" applyFill="1" applyBorder="1" applyAlignment="1">
      <alignment horizontal="left"/>
    </xf>
    <xf numFmtId="0" fontId="15" fillId="2" borderId="16" xfId="0" applyFont="1" applyFill="1" applyBorder="1" applyAlignment="1">
      <alignment horizontal="center"/>
    </xf>
    <xf numFmtId="0" fontId="16" fillId="2" borderId="16" xfId="0" applyFont="1" applyFill="1" applyBorder="1" applyAlignment="1">
      <alignment horizontal="center"/>
    </xf>
    <xf numFmtId="0" fontId="16" fillId="2" borderId="16" xfId="0" applyFont="1" applyFill="1" applyBorder="1" applyAlignment="1"/>
    <xf numFmtId="0" fontId="14" fillId="2" borderId="16" xfId="0" applyFont="1" applyFill="1" applyBorder="1"/>
    <xf numFmtId="0" fontId="15" fillId="2" borderId="16" xfId="0" applyFont="1" applyFill="1" applyBorder="1" applyAlignment="1">
      <alignment horizontal="center" vertical="center"/>
    </xf>
    <xf numFmtId="0" fontId="16" fillId="2" borderId="16" xfId="0" applyFont="1" applyFill="1" applyBorder="1" applyAlignment="1">
      <alignment horizontal="center" vertical="center"/>
    </xf>
    <xf numFmtId="0" fontId="3" fillId="0" borderId="16" xfId="0" applyNumberFormat="1" applyFont="1" applyFill="1" applyBorder="1" applyAlignment="1" applyProtection="1">
      <alignment vertical="center" wrapText="1"/>
      <protection locked="0"/>
    </xf>
    <xf numFmtId="0" fontId="3" fillId="0" borderId="16" xfId="0" applyFont="1" applyFill="1" applyBorder="1" applyAlignment="1" applyProtection="1">
      <alignment horizontal="center" vertical="center" wrapText="1"/>
      <protection locked="0"/>
    </xf>
    <xf numFmtId="0" fontId="2" fillId="0" borderId="16" xfId="0" applyNumberFormat="1" applyFont="1" applyFill="1" applyBorder="1" applyAlignment="1" applyProtection="1">
      <alignment vertical="center" wrapText="1"/>
    </xf>
    <xf numFmtId="0" fontId="11" fillId="0" borderId="16" xfId="0" applyFont="1" applyBorder="1" applyAlignment="1">
      <alignment horizontal="left" vertical="center" wrapText="1"/>
    </xf>
    <xf numFmtId="0" fontId="11" fillId="2" borderId="16" xfId="0" applyFont="1" applyFill="1" applyBorder="1" applyAlignment="1">
      <alignment horizontal="left" vertical="center" wrapText="1"/>
    </xf>
    <xf numFmtId="0" fontId="54" fillId="2" borderId="16" xfId="0" applyFont="1" applyFill="1" applyBorder="1" applyAlignment="1">
      <alignment vertical="center"/>
    </xf>
    <xf numFmtId="0" fontId="8" fillId="2" borderId="16" xfId="0" applyFont="1" applyFill="1" applyBorder="1"/>
    <xf numFmtId="0" fontId="11" fillId="0" borderId="16" xfId="0" applyFont="1" applyBorder="1" applyAlignment="1">
      <alignment vertical="center" wrapText="1"/>
    </xf>
    <xf numFmtId="0" fontId="40" fillId="0" borderId="16" xfId="0" applyNumberFormat="1" applyFont="1" applyFill="1" applyBorder="1" applyAlignment="1" applyProtection="1">
      <alignment vertical="center" wrapText="1"/>
      <protection locked="0"/>
    </xf>
    <xf numFmtId="0" fontId="2" fillId="0" borderId="16" xfId="0" applyFont="1" applyFill="1" applyBorder="1" applyAlignment="1" applyProtection="1">
      <alignment horizontal="center" vertical="center" wrapText="1"/>
    </xf>
    <xf numFmtId="0" fontId="28" fillId="0" borderId="13" xfId="0" applyFont="1" applyFill="1" applyBorder="1" applyAlignment="1" applyProtection="1">
      <alignment horizontal="center" vertical="center" wrapText="1"/>
      <protection locked="0"/>
    </xf>
    <xf numFmtId="0" fontId="0" fillId="0" borderId="0" xfId="0" applyProtection="1">
      <protection locked="0"/>
    </xf>
    <xf numFmtId="0" fontId="0" fillId="2" borderId="0" xfId="0" applyFill="1" applyProtection="1">
      <protection locked="0"/>
    </xf>
    <xf numFmtId="0" fontId="2" fillId="0" borderId="16" xfId="0" applyFont="1" applyFill="1" applyBorder="1" applyAlignment="1" applyProtection="1">
      <alignment horizontal="center" vertical="center"/>
    </xf>
    <xf numFmtId="0" fontId="0" fillId="0" borderId="16" xfId="0" applyBorder="1" applyAlignment="1" applyProtection="1">
      <alignment horizontal="center" vertical="center"/>
    </xf>
    <xf numFmtId="0" fontId="2" fillId="0" borderId="16" xfId="0" applyFont="1" applyFill="1" applyBorder="1" applyAlignment="1" applyProtection="1">
      <alignment vertical="center" wrapText="1"/>
    </xf>
    <xf numFmtId="0" fontId="40" fillId="0" borderId="16" xfId="0" applyNumberFormat="1" applyFont="1" applyFill="1" applyBorder="1" applyAlignment="1" applyProtection="1">
      <alignment vertical="center" wrapText="1"/>
    </xf>
    <xf numFmtId="0" fontId="2" fillId="0" borderId="16" xfId="0" applyNumberFormat="1" applyFont="1" applyFill="1" applyBorder="1" applyAlignment="1" applyProtection="1">
      <alignment vertical="center" wrapText="1"/>
    </xf>
    <xf numFmtId="0" fontId="51" fillId="2" borderId="10" xfId="0" applyFont="1" applyFill="1" applyBorder="1" applyAlignment="1"/>
    <xf numFmtId="0" fontId="50" fillId="2" borderId="0" xfId="0" applyFont="1" applyFill="1"/>
    <xf numFmtId="0" fontId="52" fillId="2" borderId="0" xfId="0" applyFont="1" applyFill="1"/>
    <xf numFmtId="0" fontId="46" fillId="2" borderId="0" xfId="0" applyFont="1" applyFill="1" applyBorder="1" applyAlignment="1">
      <alignment vertical="center" wrapText="1"/>
    </xf>
    <xf numFmtId="0" fontId="50" fillId="2" borderId="0" xfId="0" applyFont="1" applyFill="1" applyAlignment="1">
      <alignment horizontal="left" vertical="center" wrapText="1"/>
    </xf>
    <xf numFmtId="0" fontId="50" fillId="2" borderId="53" xfId="0" applyFont="1" applyFill="1" applyBorder="1" applyAlignment="1">
      <alignment horizontal="center"/>
    </xf>
    <xf numFmtId="0" fontId="50" fillId="2" borderId="44" xfId="0" applyFont="1" applyFill="1" applyBorder="1" applyAlignment="1">
      <alignment horizontal="center"/>
    </xf>
    <xf numFmtId="0" fontId="50" fillId="2" borderId="44" xfId="0" applyFont="1" applyFill="1" applyBorder="1" applyAlignment="1"/>
    <xf numFmtId="0" fontId="50" fillId="2" borderId="29" xfId="0" applyFont="1" applyFill="1" applyBorder="1" applyAlignment="1">
      <alignment horizontal="center" vertical="center"/>
    </xf>
    <xf numFmtId="0" fontId="2" fillId="0" borderId="16" xfId="0" applyFont="1" applyFill="1" applyBorder="1" applyAlignment="1" applyProtection="1">
      <alignment horizontal="center" vertical="center" wrapText="1"/>
    </xf>
    <xf numFmtId="0" fontId="52" fillId="2" borderId="16" xfId="0" applyFont="1" applyFill="1" applyBorder="1" applyAlignment="1">
      <alignment horizontal="left" vertical="center" wrapText="1"/>
    </xf>
    <xf numFmtId="0" fontId="50" fillId="2" borderId="44" xfId="0" applyFont="1" applyFill="1" applyBorder="1" applyAlignment="1">
      <alignment horizontal="center" vertical="center"/>
    </xf>
    <xf numFmtId="0" fontId="53" fillId="2" borderId="16" xfId="0" applyFont="1" applyFill="1" applyBorder="1" applyAlignment="1">
      <alignment horizontal="center" vertical="center" wrapText="1"/>
    </xf>
    <xf numFmtId="0" fontId="52" fillId="2" borderId="16" xfId="0" applyFont="1" applyFill="1" applyBorder="1" applyAlignment="1">
      <alignment vertical="center" wrapText="1"/>
    </xf>
    <xf numFmtId="0" fontId="46" fillId="2" borderId="16" xfId="0" applyFont="1" applyFill="1" applyBorder="1" applyAlignment="1">
      <alignment vertical="center" wrapText="1"/>
    </xf>
    <xf numFmtId="0" fontId="46" fillId="0" borderId="16" xfId="0" applyNumberFormat="1" applyFont="1" applyFill="1" applyBorder="1" applyAlignment="1" applyProtection="1">
      <alignment vertical="center" wrapText="1"/>
      <protection locked="0"/>
    </xf>
    <xf numFmtId="0" fontId="46" fillId="0" borderId="16" xfId="0" applyFont="1" applyFill="1" applyBorder="1" applyAlignment="1" applyProtection="1">
      <alignment vertical="center" wrapText="1"/>
      <protection locked="0"/>
    </xf>
    <xf numFmtId="0" fontId="47" fillId="0" borderId="16" xfId="0" applyNumberFormat="1" applyFont="1" applyFill="1" applyBorder="1" applyAlignment="1" applyProtection="1">
      <alignment vertical="center" wrapText="1"/>
      <protection locked="0"/>
    </xf>
    <xf numFmtId="0" fontId="48" fillId="0" borderId="16" xfId="0" applyNumberFormat="1" applyFont="1" applyFill="1" applyBorder="1" applyAlignment="1" applyProtection="1">
      <alignment horizontal="left" vertical="center" wrapText="1" indent="1"/>
    </xf>
    <xf numFmtId="0" fontId="34" fillId="0" borderId="16" xfId="0" applyFont="1" applyBorder="1" applyAlignment="1" applyProtection="1">
      <alignment horizontal="center" vertical="center" wrapText="1"/>
      <protection locked="0"/>
    </xf>
    <xf numFmtId="0" fontId="34" fillId="0" borderId="16" xfId="0" applyFont="1" applyBorder="1" applyAlignment="1" applyProtection="1">
      <alignment vertical="center" wrapText="1"/>
      <protection locked="0"/>
    </xf>
    <xf numFmtId="0" fontId="34" fillId="0" borderId="16" xfId="0" applyFont="1" applyFill="1" applyBorder="1" applyAlignment="1" applyProtection="1">
      <alignment horizontal="left" vertical="center" wrapText="1"/>
      <protection locked="0"/>
    </xf>
    <xf numFmtId="0" fontId="49" fillId="0" borderId="16" xfId="0" applyFont="1" applyBorder="1" applyAlignment="1">
      <alignment vertical="center" wrapText="1" readingOrder="1"/>
    </xf>
    <xf numFmtId="0" fontId="60" fillId="0" borderId="16" xfId="0" applyNumberFormat="1" applyFont="1" applyBorder="1" applyAlignment="1" applyProtection="1">
      <alignment horizontal="center" vertical="center" wrapText="1"/>
    </xf>
    <xf numFmtId="0" fontId="34" fillId="11" borderId="16" xfId="0" applyNumberFormat="1" applyFont="1" applyFill="1" applyBorder="1" applyAlignment="1" applyProtection="1">
      <alignment vertical="center" wrapText="1"/>
      <protection locked="0"/>
    </xf>
    <xf numFmtId="0" fontId="34" fillId="11" borderId="20" xfId="0" applyNumberFormat="1" applyFont="1" applyFill="1" applyBorder="1" applyAlignment="1" applyProtection="1">
      <alignment vertical="center" wrapText="1"/>
      <protection locked="0"/>
    </xf>
    <xf numFmtId="0" fontId="27" fillId="0" borderId="20" xfId="0" applyFont="1" applyFill="1" applyBorder="1" applyAlignment="1" applyProtection="1">
      <alignment horizontal="left" vertical="center" wrapText="1"/>
      <protection locked="0"/>
    </xf>
    <xf numFmtId="0" fontId="27" fillId="0" borderId="63" xfId="0" applyFont="1" applyBorder="1" applyAlignment="1" applyProtection="1">
      <alignment horizontal="left" textRotation="90"/>
      <protection locked="0"/>
    </xf>
    <xf numFmtId="0" fontId="28" fillId="0" borderId="13" xfId="0" applyFont="1" applyBorder="1" applyAlignment="1">
      <alignment horizontal="left" vertical="center" wrapText="1"/>
    </xf>
    <xf numFmtId="0" fontId="27" fillId="0" borderId="0" xfId="0" applyFont="1" applyBorder="1" applyAlignment="1" applyProtection="1">
      <alignment horizontal="left"/>
      <protection locked="0"/>
    </xf>
    <xf numFmtId="0" fontId="27" fillId="0" borderId="0" xfId="0" applyFont="1" applyBorder="1" applyAlignment="1" applyProtection="1">
      <alignment horizontal="left" textRotation="90"/>
      <protection locked="0"/>
    </xf>
    <xf numFmtId="0" fontId="27" fillId="0" borderId="20" xfId="0" applyFont="1" applyBorder="1" applyAlignment="1" applyProtection="1">
      <alignment horizontal="left" textRotation="90"/>
      <protection locked="0"/>
    </xf>
    <xf numFmtId="0" fontId="28" fillId="0" borderId="63" xfId="0" applyFont="1" applyFill="1" applyBorder="1" applyAlignment="1" applyProtection="1">
      <alignment horizontal="center" vertical="center" wrapText="1"/>
      <protection locked="0"/>
    </xf>
    <xf numFmtId="0" fontId="27" fillId="0" borderId="63" xfId="0" applyFont="1" applyBorder="1" applyAlignment="1" applyProtection="1">
      <alignment horizontal="left"/>
      <protection locked="0"/>
    </xf>
    <xf numFmtId="0" fontId="27" fillId="0" borderId="63" xfId="0" applyFont="1" applyFill="1" applyBorder="1" applyAlignment="1" applyProtection="1">
      <alignment horizontal="left" vertical="center" wrapText="1"/>
      <protection locked="0"/>
    </xf>
    <xf numFmtId="0" fontId="27" fillId="0" borderId="13" xfId="0" applyFont="1" applyBorder="1" applyAlignment="1" applyProtection="1">
      <alignment horizontal="center" vertical="center"/>
      <protection locked="0"/>
    </xf>
    <xf numFmtId="0" fontId="11" fillId="2" borderId="0" xfId="0" applyFont="1" applyFill="1" applyBorder="1" applyAlignment="1">
      <alignment horizontal="left" vertical="center" wrapText="1"/>
    </xf>
    <xf numFmtId="0" fontId="46" fillId="2" borderId="0" xfId="0" applyFont="1" applyFill="1" applyBorder="1" applyAlignment="1">
      <alignment horizontal="left" vertical="center" wrapText="1"/>
    </xf>
    <xf numFmtId="0" fontId="17" fillId="2" borderId="44" xfId="0" applyFont="1" applyFill="1" applyBorder="1" applyAlignment="1">
      <alignment horizontal="left" vertical="center" wrapText="1"/>
    </xf>
    <xf numFmtId="0" fontId="17" fillId="2" borderId="46" xfId="0" applyFont="1" applyFill="1" applyBorder="1" applyAlignment="1">
      <alignment horizontal="left" vertical="center" wrapText="1"/>
    </xf>
    <xf numFmtId="0" fontId="17" fillId="2" borderId="7" xfId="0" applyFont="1" applyFill="1" applyBorder="1" applyAlignment="1">
      <alignment horizontal="left" vertical="center" wrapText="1"/>
    </xf>
    <xf numFmtId="0" fontId="17" fillId="2" borderId="15" xfId="0" applyFont="1" applyFill="1" applyBorder="1" applyAlignment="1">
      <alignment horizontal="left" vertical="center" wrapText="1"/>
    </xf>
    <xf numFmtId="0" fontId="17" fillId="2" borderId="16" xfId="0" applyFont="1" applyFill="1" applyBorder="1" applyAlignment="1">
      <alignment horizontal="left" vertical="center" wrapText="1"/>
    </xf>
    <xf numFmtId="0" fontId="17" fillId="2" borderId="25" xfId="0" applyFont="1" applyFill="1" applyBorder="1" applyAlignment="1">
      <alignment horizontal="left" vertical="center" wrapText="1"/>
    </xf>
    <xf numFmtId="0" fontId="17" fillId="2" borderId="4" xfId="0" applyFont="1" applyFill="1" applyBorder="1" applyAlignment="1">
      <alignment horizontal="left" vertical="center" wrapText="1"/>
    </xf>
    <xf numFmtId="0" fontId="17" fillId="2" borderId="5" xfId="0" applyFont="1" applyFill="1" applyBorder="1" applyAlignment="1">
      <alignment horizontal="left" vertical="center" wrapText="1"/>
    </xf>
    <xf numFmtId="0" fontId="17" fillId="2" borderId="6" xfId="0" applyFont="1" applyFill="1" applyBorder="1" applyAlignment="1">
      <alignment horizontal="left" vertical="center" wrapText="1"/>
    </xf>
    <xf numFmtId="0" fontId="17" fillId="2" borderId="12" xfId="0" applyFont="1" applyFill="1" applyBorder="1" applyAlignment="1">
      <alignment horizontal="left" vertical="center" wrapText="1"/>
    </xf>
    <xf numFmtId="0" fontId="17" fillId="2" borderId="13" xfId="0" applyFont="1" applyFill="1" applyBorder="1" applyAlignment="1">
      <alignment horizontal="left" vertical="center" wrapText="1"/>
    </xf>
    <xf numFmtId="0" fontId="17" fillId="2" borderId="51" xfId="0" applyFont="1" applyFill="1" applyBorder="1" applyAlignment="1">
      <alignment horizontal="left" vertical="center" wrapText="1"/>
    </xf>
    <xf numFmtId="0" fontId="18" fillId="2" borderId="0" xfId="0" applyFont="1" applyFill="1" applyBorder="1" applyAlignment="1">
      <alignment horizontal="center" vertical="center" wrapText="1"/>
    </xf>
    <xf numFmtId="0" fontId="25" fillId="2" borderId="56" xfId="0" applyFont="1" applyFill="1" applyBorder="1" applyAlignment="1">
      <alignment horizontal="left" vertical="center" wrapText="1"/>
    </xf>
    <xf numFmtId="0" fontId="25" fillId="2" borderId="46" xfId="0" applyFont="1" applyFill="1" applyBorder="1" applyAlignment="1">
      <alignment horizontal="left" vertical="center" wrapText="1"/>
    </xf>
    <xf numFmtId="0" fontId="25" fillId="2" borderId="7" xfId="0" applyFont="1" applyFill="1" applyBorder="1" applyAlignment="1">
      <alignment horizontal="left" vertical="center" wrapText="1"/>
    </xf>
    <xf numFmtId="0" fontId="17" fillId="2" borderId="43" xfId="0" applyFont="1" applyFill="1" applyBorder="1" applyAlignment="1">
      <alignment horizontal="left" vertical="center" wrapText="1"/>
    </xf>
    <xf numFmtId="0" fontId="17" fillId="2" borderId="20" xfId="0" applyFont="1" applyFill="1" applyBorder="1" applyAlignment="1">
      <alignment horizontal="left" vertical="center" wrapText="1"/>
    </xf>
    <xf numFmtId="0" fontId="17" fillId="2" borderId="42" xfId="0" applyFont="1" applyFill="1" applyBorder="1" applyAlignment="1">
      <alignment horizontal="left" vertical="center" wrapText="1"/>
    </xf>
    <xf numFmtId="0" fontId="17" fillId="2" borderId="19" xfId="0" applyFont="1" applyFill="1" applyBorder="1" applyAlignment="1">
      <alignment horizontal="left" vertical="center" wrapText="1"/>
    </xf>
    <xf numFmtId="0" fontId="17" fillId="2" borderId="23" xfId="0" applyFont="1" applyFill="1" applyBorder="1" applyAlignment="1">
      <alignment horizontal="left" vertical="center" wrapText="1"/>
    </xf>
    <xf numFmtId="0" fontId="17" fillId="2" borderId="24" xfId="0" applyFont="1" applyFill="1" applyBorder="1" applyAlignment="1">
      <alignment horizontal="left" vertical="center" wrapText="1"/>
    </xf>
    <xf numFmtId="0" fontId="8" fillId="2" borderId="59" xfId="0" applyFont="1" applyFill="1" applyBorder="1" applyAlignment="1">
      <alignment horizontal="left"/>
    </xf>
    <xf numFmtId="0" fontId="8" fillId="2" borderId="60" xfId="0" applyFont="1" applyFill="1" applyBorder="1" applyAlignment="1">
      <alignment horizontal="left"/>
    </xf>
    <xf numFmtId="0" fontId="8" fillId="2" borderId="61" xfId="0" applyFont="1" applyFill="1" applyBorder="1" applyAlignment="1">
      <alignment horizontal="left"/>
    </xf>
    <xf numFmtId="0" fontId="25" fillId="2" borderId="56" xfId="0" applyFont="1" applyFill="1" applyBorder="1" applyAlignment="1">
      <alignment horizontal="center" vertical="center" wrapText="1"/>
    </xf>
    <xf numFmtId="0" fontId="25" fillId="2" borderId="64" xfId="0" applyFont="1" applyFill="1" applyBorder="1" applyAlignment="1">
      <alignment horizontal="center" vertical="center" wrapText="1"/>
    </xf>
    <xf numFmtId="0" fontId="25" fillId="2" borderId="46" xfId="0" applyFont="1" applyFill="1" applyBorder="1" applyAlignment="1">
      <alignment horizontal="center" vertical="center" wrapText="1"/>
    </xf>
    <xf numFmtId="0" fontId="20" fillId="2" borderId="0" xfId="0" applyFont="1" applyFill="1" applyAlignment="1">
      <alignment horizontal="center"/>
    </xf>
    <xf numFmtId="0" fontId="52" fillId="2" borderId="44" xfId="0" applyFont="1" applyFill="1" applyBorder="1" applyAlignment="1">
      <alignment horizontal="center" vertical="center" wrapText="1"/>
    </xf>
    <xf numFmtId="0" fontId="52" fillId="2" borderId="7" xfId="0" applyFont="1" applyFill="1" applyBorder="1" applyAlignment="1">
      <alignment horizontal="center" vertical="center" wrapText="1"/>
    </xf>
    <xf numFmtId="0" fontId="46" fillId="2" borderId="16" xfId="0" applyFont="1" applyFill="1" applyBorder="1" applyAlignment="1">
      <alignment horizontal="center" vertical="center" wrapText="1"/>
    </xf>
    <xf numFmtId="0" fontId="52" fillId="2" borderId="16" xfId="0" applyFont="1" applyFill="1" applyBorder="1" applyAlignment="1">
      <alignment horizontal="center" vertical="center"/>
    </xf>
    <xf numFmtId="0" fontId="46" fillId="2" borderId="56" xfId="0" applyFont="1" applyFill="1" applyBorder="1" applyAlignment="1">
      <alignment horizontal="left" vertical="center" wrapText="1"/>
    </xf>
    <xf numFmtId="0" fontId="46" fillId="2" borderId="46" xfId="0" applyFont="1" applyFill="1" applyBorder="1" applyAlignment="1">
      <alignment horizontal="left" vertical="center" wrapText="1"/>
    </xf>
    <xf numFmtId="0" fontId="46" fillId="2" borderId="7" xfId="0" applyFont="1" applyFill="1" applyBorder="1" applyAlignment="1">
      <alignment horizontal="left" vertical="center" wrapText="1"/>
    </xf>
    <xf numFmtId="0" fontId="25" fillId="2" borderId="20" xfId="0" applyFont="1" applyFill="1" applyBorder="1" applyAlignment="1">
      <alignment horizontal="left" vertical="center" wrapText="1"/>
    </xf>
    <xf numFmtId="0" fontId="25" fillId="2" borderId="13" xfId="0" applyFont="1" applyFill="1" applyBorder="1" applyAlignment="1">
      <alignment horizontal="left" vertical="center" wrapText="1"/>
    </xf>
    <xf numFmtId="0" fontId="8" fillId="2" borderId="20" xfId="0" applyFont="1" applyFill="1" applyBorder="1" applyAlignment="1">
      <alignment horizontal="center" vertical="center" wrapText="1"/>
    </xf>
    <xf numFmtId="0" fontId="8" fillId="2" borderId="13" xfId="0" applyFont="1" applyFill="1" applyBorder="1" applyAlignment="1">
      <alignment horizontal="center" vertical="center" wrapText="1"/>
    </xf>
    <xf numFmtId="0" fontId="9" fillId="2" borderId="0" xfId="0" applyFont="1" applyFill="1" applyAlignment="1">
      <alignment horizontal="left"/>
    </xf>
    <xf numFmtId="0" fontId="1" fillId="2" borderId="0" xfId="0" applyFont="1" applyFill="1" applyAlignment="1">
      <alignment horizontal="left"/>
    </xf>
    <xf numFmtId="0" fontId="11" fillId="2" borderId="0" xfId="0" applyFont="1" applyFill="1" applyAlignment="1">
      <alignment horizontal="left" vertical="center" wrapText="1"/>
    </xf>
    <xf numFmtId="0" fontId="25" fillId="2" borderId="41" xfId="0" applyFont="1" applyFill="1" applyBorder="1" applyAlignment="1">
      <alignment horizontal="left" vertical="center" wrapText="1"/>
    </xf>
    <xf numFmtId="0" fontId="54" fillId="2" borderId="20" xfId="0" applyFont="1" applyFill="1" applyBorder="1" applyAlignment="1">
      <alignment horizontal="center" vertical="center"/>
    </xf>
    <xf numFmtId="0" fontId="54" fillId="2" borderId="41" xfId="0" applyFont="1" applyFill="1" applyBorder="1" applyAlignment="1">
      <alignment horizontal="center" vertical="center"/>
    </xf>
    <xf numFmtId="0" fontId="54" fillId="2" borderId="13" xfId="0" applyFont="1" applyFill="1" applyBorder="1" applyAlignment="1">
      <alignment horizontal="center" vertical="center"/>
    </xf>
    <xf numFmtId="0" fontId="0" fillId="0" borderId="26" xfId="0" applyBorder="1" applyAlignment="1" applyProtection="1">
      <alignment horizontal="left" vertical="center" wrapText="1"/>
    </xf>
    <xf numFmtId="0" fontId="0" fillId="0" borderId="27" xfId="0" applyBorder="1" applyAlignment="1" applyProtection="1">
      <alignment horizontal="left" vertical="center" wrapText="1"/>
    </xf>
    <xf numFmtId="0" fontId="0" fillId="0" borderId="28" xfId="0" applyBorder="1" applyAlignment="1" applyProtection="1">
      <alignment horizontal="left" vertical="center" wrapText="1"/>
    </xf>
    <xf numFmtId="0" fontId="5" fillId="0" borderId="29" xfId="0" applyFont="1" applyBorder="1" applyAlignment="1" applyProtection="1">
      <alignment horizontal="center"/>
    </xf>
    <xf numFmtId="0" fontId="5" fillId="0" borderId="3" xfId="0" applyFont="1" applyBorder="1" applyAlignment="1" applyProtection="1">
      <alignment horizontal="center"/>
    </xf>
    <xf numFmtId="0" fontId="5" fillId="0" borderId="30" xfId="0" applyFont="1" applyBorder="1" applyAlignment="1" applyProtection="1">
      <alignment horizontal="center"/>
    </xf>
    <xf numFmtId="0" fontId="5" fillId="0" borderId="31" xfId="0" applyFont="1" applyBorder="1" applyAlignment="1" applyProtection="1">
      <alignment horizontal="center" vertical="center"/>
    </xf>
    <xf numFmtId="0" fontId="5" fillId="0" borderId="9" xfId="0" applyFont="1" applyBorder="1" applyAlignment="1" applyProtection="1">
      <alignment horizontal="center" vertical="center"/>
    </xf>
    <xf numFmtId="0" fontId="5" fillId="0" borderId="32" xfId="0" applyFont="1" applyBorder="1" applyAlignment="1" applyProtection="1">
      <alignment horizontal="center" vertical="center"/>
    </xf>
    <xf numFmtId="0" fontId="0" fillId="0" borderId="33" xfId="0" applyBorder="1" applyAlignment="1" applyProtection="1">
      <alignment vertical="center"/>
    </xf>
    <xf numFmtId="0" fontId="0" fillId="0" borderId="34" xfId="0" applyBorder="1" applyAlignment="1" applyProtection="1">
      <alignment vertical="center"/>
    </xf>
    <xf numFmtId="0" fontId="4" fillId="0" borderId="35" xfId="0" applyFont="1" applyBorder="1" applyAlignment="1" applyProtection="1">
      <alignment horizontal="left" vertical="center" wrapText="1"/>
    </xf>
    <xf numFmtId="0" fontId="4" fillId="0" borderId="36" xfId="0" applyFont="1" applyBorder="1" applyAlignment="1" applyProtection="1">
      <alignment horizontal="left" vertical="center" wrapText="1"/>
    </xf>
    <xf numFmtId="0" fontId="4" fillId="0" borderId="37" xfId="0" applyFont="1" applyBorder="1" applyAlignment="1" applyProtection="1">
      <alignment horizontal="left" vertical="center" wrapText="1"/>
    </xf>
    <xf numFmtId="0" fontId="0" fillId="0" borderId="38" xfId="0" applyBorder="1" applyAlignment="1" applyProtection="1">
      <alignment horizontal="left" vertical="center" wrapText="1"/>
    </xf>
    <xf numFmtId="0" fontId="0" fillId="0" borderId="39" xfId="0" applyBorder="1" applyAlignment="1" applyProtection="1">
      <alignment horizontal="left" vertical="center" wrapText="1"/>
    </xf>
    <xf numFmtId="0" fontId="0" fillId="0" borderId="22" xfId="0" applyBorder="1" applyAlignment="1" applyProtection="1">
      <alignment horizontal="left" vertical="center" wrapText="1"/>
    </xf>
    <xf numFmtId="0" fontId="27" fillId="0" borderId="51" xfId="0" applyFont="1" applyBorder="1" applyAlignment="1" applyProtection="1">
      <alignment horizontal="left" vertical="center" wrapText="1"/>
    </xf>
    <xf numFmtId="0" fontId="27" fillId="0" borderId="25" xfId="0" applyFont="1" applyBorder="1" applyAlignment="1" applyProtection="1">
      <alignment horizontal="left" vertical="center" wrapText="1"/>
    </xf>
    <xf numFmtId="0" fontId="26" fillId="0" borderId="0" xfId="0" applyFont="1" applyFill="1" applyBorder="1" applyAlignment="1" applyProtection="1">
      <alignment horizontal="center" vertical="center" textRotation="90"/>
      <protection locked="0"/>
    </xf>
    <xf numFmtId="0" fontId="28" fillId="10" borderId="44" xfId="0" applyFont="1" applyFill="1" applyBorder="1" applyAlignment="1" applyProtection="1">
      <alignment horizontal="center" vertical="center" wrapText="1"/>
      <protection locked="0"/>
    </xf>
    <xf numFmtId="0" fontId="28" fillId="10" borderId="46" xfId="0" applyFont="1" applyFill="1" applyBorder="1" applyAlignment="1" applyProtection="1">
      <alignment horizontal="center" vertical="center" wrapText="1"/>
      <protection locked="0"/>
    </xf>
    <xf numFmtId="0" fontId="26" fillId="0" borderId="32" xfId="0" applyNumberFormat="1" applyFont="1" applyFill="1" applyBorder="1" applyAlignment="1" applyProtection="1">
      <alignment horizontal="center" vertical="center" wrapText="1"/>
      <protection locked="0"/>
    </xf>
    <xf numFmtId="0" fontId="26" fillId="0" borderId="33" xfId="0" applyNumberFormat="1" applyFont="1" applyFill="1" applyBorder="1" applyAlignment="1" applyProtection="1">
      <alignment horizontal="center" vertical="center" wrapText="1"/>
      <protection locked="0"/>
    </xf>
    <xf numFmtId="0" fontId="26" fillId="0" borderId="3" xfId="0" applyNumberFormat="1" applyFont="1" applyFill="1" applyBorder="1" applyAlignment="1" applyProtection="1">
      <alignment horizontal="center" vertical="center" wrapText="1"/>
      <protection locked="0"/>
    </xf>
    <xf numFmtId="0" fontId="26" fillId="0" borderId="52" xfId="0" applyNumberFormat="1" applyFont="1" applyFill="1" applyBorder="1" applyAlignment="1" applyProtection="1">
      <alignment horizontal="center" vertical="center" wrapText="1"/>
      <protection locked="0"/>
    </xf>
    <xf numFmtId="0" fontId="28" fillId="10" borderId="17" xfId="0" applyFont="1" applyFill="1" applyBorder="1" applyAlignment="1" applyProtection="1">
      <alignment horizontal="center" vertical="center" wrapText="1"/>
      <protection locked="0"/>
    </xf>
    <xf numFmtId="0" fontId="28" fillId="10" borderId="50" xfId="0" applyFont="1" applyFill="1" applyBorder="1" applyAlignment="1" applyProtection="1">
      <alignment horizontal="center" vertical="center" wrapText="1"/>
      <protection locked="0"/>
    </xf>
    <xf numFmtId="0" fontId="28" fillId="10" borderId="19" xfId="0" applyFont="1" applyFill="1" applyBorder="1" applyAlignment="1" applyProtection="1">
      <alignment horizontal="center" vertical="center" wrapText="1"/>
      <protection locked="0"/>
    </xf>
    <xf numFmtId="0" fontId="28" fillId="10" borderId="36" xfId="0" applyFont="1" applyFill="1" applyBorder="1" applyAlignment="1" applyProtection="1">
      <alignment horizontal="center" vertical="center" wrapText="1"/>
      <protection locked="0"/>
    </xf>
    <xf numFmtId="0" fontId="28" fillId="10" borderId="45" xfId="0" applyFont="1" applyFill="1" applyBorder="1" applyAlignment="1" applyProtection="1">
      <alignment horizontal="center" vertical="center" wrapText="1"/>
      <protection locked="0"/>
    </xf>
    <xf numFmtId="0" fontId="28" fillId="10" borderId="15" xfId="0" applyFont="1" applyFill="1" applyBorder="1" applyAlignment="1" applyProtection="1">
      <alignment horizontal="center" vertical="center" wrapText="1"/>
      <protection locked="0"/>
    </xf>
    <xf numFmtId="0" fontId="28" fillId="10" borderId="43" xfId="0" applyFont="1" applyFill="1" applyBorder="1" applyAlignment="1" applyProtection="1">
      <alignment horizontal="center" vertical="center" wrapText="1"/>
      <protection locked="0"/>
    </xf>
    <xf numFmtId="0" fontId="28" fillId="10" borderId="32" xfId="0" applyFont="1" applyFill="1" applyBorder="1" applyAlignment="1" applyProtection="1">
      <alignment horizontal="center" vertical="center" wrapText="1"/>
      <protection locked="0"/>
    </xf>
    <xf numFmtId="0" fontId="28" fillId="10" borderId="29" xfId="0" applyFont="1" applyFill="1" applyBorder="1" applyAlignment="1" applyProtection="1">
      <alignment horizontal="center" vertical="center" wrapText="1"/>
      <protection locked="0"/>
    </xf>
    <xf numFmtId="0" fontId="28" fillId="10" borderId="48" xfId="0" applyFont="1" applyFill="1" applyBorder="1" applyAlignment="1" applyProtection="1">
      <alignment horizontal="center" vertical="center" wrapText="1"/>
      <protection locked="0"/>
    </xf>
    <xf numFmtId="0" fontId="28" fillId="10" borderId="20" xfId="0" applyFont="1" applyFill="1" applyBorder="1" applyAlignment="1" applyProtection="1">
      <alignment horizontal="center" vertical="center" wrapText="1"/>
      <protection locked="0"/>
    </xf>
    <xf numFmtId="0" fontId="28" fillId="10" borderId="41" xfId="0" applyFont="1" applyFill="1" applyBorder="1" applyAlignment="1" applyProtection="1">
      <alignment horizontal="center" vertical="center" wrapText="1"/>
      <protection locked="0"/>
    </xf>
    <xf numFmtId="0" fontId="28" fillId="10" borderId="42" xfId="0" applyFont="1" applyFill="1" applyBorder="1" applyAlignment="1" applyProtection="1">
      <alignment horizontal="center" vertical="center" wrapText="1"/>
      <protection locked="0"/>
    </xf>
    <xf numFmtId="0" fontId="28" fillId="10" borderId="49" xfId="0" applyFont="1" applyFill="1" applyBorder="1" applyAlignment="1" applyProtection="1">
      <alignment horizontal="center" vertical="center" wrapText="1"/>
      <protection locked="0"/>
    </xf>
    <xf numFmtId="49" fontId="28" fillId="10" borderId="33" xfId="0" applyNumberFormat="1" applyFont="1" applyFill="1" applyBorder="1" applyAlignment="1" applyProtection="1">
      <alignment horizontal="center" vertical="center" wrapText="1"/>
      <protection locked="0"/>
    </xf>
    <xf numFmtId="49" fontId="28" fillId="10" borderId="3" xfId="0" applyNumberFormat="1" applyFont="1" applyFill="1" applyBorder="1" applyAlignment="1" applyProtection="1">
      <alignment horizontal="center" vertical="center" wrapText="1"/>
      <protection locked="0"/>
    </xf>
    <xf numFmtId="0" fontId="28" fillId="10" borderId="23" xfId="0" applyFont="1" applyFill="1" applyBorder="1" applyAlignment="1" applyProtection="1">
      <alignment horizontal="center" vertical="center" wrapText="1"/>
      <protection locked="0"/>
    </xf>
    <xf numFmtId="0" fontId="28" fillId="10" borderId="16" xfId="0" applyFont="1" applyFill="1" applyBorder="1" applyAlignment="1" applyProtection="1">
      <alignment horizontal="center" vertical="center" wrapText="1"/>
      <protection locked="0"/>
    </xf>
    <xf numFmtId="0" fontId="42" fillId="0" borderId="19" xfId="0" applyFont="1" applyBorder="1" applyAlignment="1">
      <alignment horizontal="center" vertical="center" wrapText="1"/>
    </xf>
    <xf numFmtId="0" fontId="42" fillId="0" borderId="24" xfId="0" applyFont="1" applyBorder="1" applyAlignment="1">
      <alignment horizontal="center" vertical="center" wrapText="1"/>
    </xf>
    <xf numFmtId="0" fontId="42" fillId="0" borderId="15" xfId="0" applyFont="1" applyBorder="1" applyAlignment="1">
      <alignment horizontal="center" vertical="center" wrapText="1"/>
    </xf>
    <xf numFmtId="0" fontId="42" fillId="0" borderId="25" xfId="0" applyFont="1" applyBorder="1" applyAlignment="1">
      <alignment horizontal="center" vertical="center" wrapText="1"/>
    </xf>
    <xf numFmtId="0" fontId="42" fillId="0" borderId="4" xfId="0" applyFont="1" applyBorder="1" applyAlignment="1">
      <alignment horizontal="center" vertical="center" wrapText="1"/>
    </xf>
    <xf numFmtId="0" fontId="42" fillId="0" borderId="6" xfId="0" applyFont="1" applyBorder="1" applyAlignment="1">
      <alignment horizontal="center" vertical="center" wrapText="1"/>
    </xf>
    <xf numFmtId="0" fontId="43" fillId="0" borderId="32" xfId="0" applyFont="1" applyBorder="1" applyAlignment="1">
      <alignment horizontal="center" vertical="center" wrapText="1"/>
    </xf>
    <xf numFmtId="0" fontId="43" fillId="0" borderId="33" xfId="0" applyFont="1" applyBorder="1" applyAlignment="1">
      <alignment horizontal="center" vertical="center" wrapText="1"/>
    </xf>
    <xf numFmtId="0" fontId="43" fillId="0" borderId="34" xfId="0" applyFont="1" applyBorder="1" applyAlignment="1">
      <alignment horizontal="center" vertical="center" wrapText="1"/>
    </xf>
    <xf numFmtId="0" fontId="44" fillId="0" borderId="35" xfId="0" applyFont="1" applyBorder="1" applyAlignment="1">
      <alignment horizontal="left" vertical="center" wrapText="1"/>
    </xf>
    <xf numFmtId="0" fontId="44" fillId="0" borderId="36" xfId="0" applyFont="1" applyBorder="1" applyAlignment="1">
      <alignment horizontal="left" vertical="center" wrapText="1"/>
    </xf>
    <xf numFmtId="0" fontId="44" fillId="0" borderId="37" xfId="0" applyFont="1" applyBorder="1" applyAlignment="1">
      <alignment horizontal="left" vertical="center" wrapText="1"/>
    </xf>
    <xf numFmtId="0" fontId="43" fillId="0" borderId="29" xfId="0" applyFont="1" applyBorder="1" applyAlignment="1">
      <alignment horizontal="center" vertical="center" wrapText="1"/>
    </xf>
    <xf numFmtId="0" fontId="43" fillId="0" borderId="3" xfId="0" applyFont="1" applyBorder="1" applyAlignment="1">
      <alignment horizontal="center" vertical="center" wrapText="1"/>
    </xf>
    <xf numFmtId="0" fontId="43" fillId="0" borderId="30" xfId="0" applyFont="1" applyBorder="1" applyAlignment="1">
      <alignment horizontal="center" vertical="center" wrapText="1"/>
    </xf>
    <xf numFmtId="0" fontId="43" fillId="0" borderId="40" xfId="0" applyFont="1" applyBorder="1" applyAlignment="1">
      <alignment horizontal="center" vertical="center" wrapText="1"/>
    </xf>
    <xf numFmtId="0" fontId="43" fillId="0" borderId="10" xfId="0" applyFont="1" applyBorder="1" applyAlignment="1">
      <alignment horizontal="center" vertical="center" wrapText="1"/>
    </xf>
    <xf numFmtId="0" fontId="43" fillId="0" borderId="11" xfId="0" applyFont="1" applyBorder="1" applyAlignment="1">
      <alignment horizontal="center" vertical="center" wrapText="1"/>
    </xf>
    <xf numFmtId="0" fontId="43" fillId="0" borderId="1" xfId="0" applyFont="1" applyBorder="1" applyAlignment="1">
      <alignment horizontal="center" vertical="center" wrapText="1"/>
    </xf>
    <xf numFmtId="0" fontId="43" fillId="0" borderId="0" xfId="0" applyFont="1" applyBorder="1" applyAlignment="1">
      <alignment horizontal="center" vertical="center" wrapText="1"/>
    </xf>
    <xf numFmtId="0" fontId="43" fillId="0" borderId="2" xfId="0" applyFont="1" applyBorder="1" applyAlignment="1">
      <alignment horizontal="center" vertical="center" wrapText="1"/>
    </xf>
    <xf numFmtId="0" fontId="44" fillId="0" borderId="38" xfId="0" applyFont="1" applyBorder="1" applyAlignment="1">
      <alignment horizontal="left" vertical="center" wrapText="1"/>
    </xf>
    <xf numFmtId="0" fontId="44" fillId="0" borderId="39" xfId="0" applyFont="1" applyBorder="1" applyAlignment="1">
      <alignment horizontal="left" vertical="center" wrapText="1"/>
    </xf>
    <xf numFmtId="0" fontId="44" fillId="0" borderId="22" xfId="0" applyFont="1" applyBorder="1" applyAlignment="1">
      <alignment horizontal="left" vertical="center" wrapText="1"/>
    </xf>
    <xf numFmtId="0" fontId="44" fillId="11" borderId="26" xfId="0" applyFont="1" applyFill="1" applyBorder="1" applyAlignment="1">
      <alignment horizontal="left" vertical="center" wrapText="1"/>
    </xf>
    <xf numFmtId="0" fontId="44" fillId="11" borderId="27" xfId="0" applyFont="1" applyFill="1" applyBorder="1" applyAlignment="1">
      <alignment horizontal="left" vertical="center" wrapText="1"/>
    </xf>
    <xf numFmtId="0" fontId="44" fillId="11" borderId="28" xfId="0" applyFont="1" applyFill="1" applyBorder="1" applyAlignment="1">
      <alignment horizontal="left" vertical="center" wrapText="1"/>
    </xf>
    <xf numFmtId="0" fontId="28" fillId="10" borderId="30" xfId="0" applyFont="1" applyFill="1" applyBorder="1" applyAlignment="1" applyProtection="1">
      <alignment horizontal="center" vertical="center" wrapText="1"/>
      <protection locked="0"/>
    </xf>
    <xf numFmtId="0" fontId="28" fillId="10" borderId="1" xfId="0" applyFont="1" applyFill="1" applyBorder="1" applyAlignment="1" applyProtection="1">
      <alignment horizontal="center" vertical="center" wrapText="1"/>
      <protection locked="0"/>
    </xf>
    <xf numFmtId="0" fontId="28" fillId="10" borderId="2" xfId="0" applyFont="1" applyFill="1" applyBorder="1" applyAlignment="1" applyProtection="1">
      <alignment horizontal="center" vertical="center" wrapText="1"/>
      <protection locked="0"/>
    </xf>
    <xf numFmtId="0" fontId="35" fillId="0" borderId="19" xfId="0" applyFont="1" applyBorder="1" applyAlignment="1">
      <alignment horizontal="center" vertical="center" wrapText="1"/>
    </xf>
    <xf numFmtId="0" fontId="35" fillId="0" borderId="15" xfId="0" applyFont="1" applyBorder="1" applyAlignment="1">
      <alignment horizontal="center" vertical="center" wrapText="1"/>
    </xf>
    <xf numFmtId="0" fontId="35" fillId="0" borderId="4" xfId="0" applyFont="1" applyBorder="1" applyAlignment="1">
      <alignment horizontal="center" vertical="center" wrapText="1"/>
    </xf>
    <xf numFmtId="0" fontId="6" fillId="3" borderId="32" xfId="0" applyFont="1" applyFill="1" applyBorder="1" applyAlignment="1" applyProtection="1">
      <alignment horizontal="center" vertical="center"/>
      <protection locked="0"/>
    </xf>
    <xf numFmtId="0" fontId="0" fillId="3" borderId="33" xfId="0" applyFill="1" applyBorder="1" applyProtection="1">
      <protection locked="0"/>
    </xf>
    <xf numFmtId="0" fontId="0" fillId="3" borderId="34" xfId="0" applyFill="1" applyBorder="1" applyProtection="1">
      <protection locked="0"/>
    </xf>
    <xf numFmtId="0" fontId="1" fillId="10" borderId="23" xfId="0" applyFont="1" applyFill="1" applyBorder="1" applyAlignment="1" applyProtection="1">
      <alignment horizontal="center" vertical="center" wrapText="1"/>
      <protection locked="0"/>
    </xf>
    <xf numFmtId="0" fontId="1" fillId="10" borderId="20" xfId="0" applyFont="1" applyFill="1" applyBorder="1" applyAlignment="1" applyProtection="1">
      <alignment horizontal="center" vertical="center" wrapText="1"/>
      <protection locked="0"/>
    </xf>
    <xf numFmtId="0" fontId="1" fillId="8" borderId="23" xfId="0" applyFont="1" applyFill="1" applyBorder="1" applyAlignment="1" applyProtection="1">
      <alignment horizontal="center" vertical="center" wrapText="1"/>
      <protection locked="0"/>
    </xf>
    <xf numFmtId="0" fontId="0" fillId="0" borderId="23" xfId="0" applyBorder="1" applyProtection="1">
      <protection locked="0"/>
    </xf>
    <xf numFmtId="0" fontId="0" fillId="0" borderId="24" xfId="0" applyBorder="1" applyProtection="1">
      <protection locked="0"/>
    </xf>
    <xf numFmtId="0" fontId="1" fillId="10" borderId="42" xfId="0" applyFont="1" applyFill="1" applyBorder="1" applyAlignment="1" applyProtection="1">
      <alignment horizontal="center" vertical="center" wrapText="1"/>
      <protection locked="0"/>
    </xf>
    <xf numFmtId="0" fontId="1" fillId="6" borderId="23" xfId="0" applyFont="1" applyFill="1" applyBorder="1" applyAlignment="1" applyProtection="1">
      <alignment horizontal="center" vertical="center" wrapText="1"/>
      <protection locked="0"/>
    </xf>
    <xf numFmtId="0" fontId="1" fillId="10" borderId="19" xfId="0" applyFont="1" applyFill="1" applyBorder="1" applyAlignment="1" applyProtection="1">
      <alignment horizontal="center" vertical="center" wrapText="1"/>
      <protection locked="0"/>
    </xf>
    <xf numFmtId="0" fontId="1" fillId="10" borderId="43" xfId="0" applyFont="1" applyFill="1" applyBorder="1" applyAlignment="1" applyProtection="1">
      <alignment horizontal="center" vertical="center" wrapText="1"/>
      <protection locked="0"/>
    </xf>
    <xf numFmtId="0" fontId="28" fillId="11" borderId="16" xfId="0" applyFont="1" applyFill="1" applyBorder="1" applyAlignment="1" applyProtection="1">
      <alignment horizontal="center" vertical="center" wrapText="1"/>
      <protection locked="0"/>
    </xf>
    <xf numFmtId="0" fontId="34" fillId="2" borderId="16" xfId="0" applyFont="1" applyFill="1" applyBorder="1" applyAlignment="1">
      <alignment horizontal="left" vertical="center" wrapText="1"/>
    </xf>
    <xf numFmtId="164" fontId="46" fillId="0" borderId="16" xfId="0" applyNumberFormat="1" applyFont="1" applyBorder="1" applyAlignment="1" applyProtection="1">
      <alignment horizontal="left" vertical="center" wrapText="1"/>
    </xf>
    <xf numFmtId="14" fontId="46" fillId="0" borderId="16" xfId="0" applyNumberFormat="1" applyFont="1" applyBorder="1" applyAlignment="1" applyProtection="1">
      <alignment horizontal="left" vertical="center" wrapText="1"/>
    </xf>
    <xf numFmtId="14" fontId="34" fillId="0" borderId="16" xfId="0" applyNumberFormat="1" applyFont="1" applyFill="1" applyBorder="1" applyAlignment="1" applyProtection="1">
      <alignment horizontal="left" vertical="center" wrapText="1"/>
      <protection locked="0"/>
    </xf>
    <xf numFmtId="14" fontId="61" fillId="0" borderId="17" xfId="0" applyNumberFormat="1" applyFont="1" applyBorder="1" applyAlignment="1">
      <alignment horizontal="left" vertical="center" wrapText="1"/>
    </xf>
    <xf numFmtId="0" fontId="2" fillId="0" borderId="16" xfId="0" applyFont="1" applyBorder="1" applyAlignment="1" applyProtection="1">
      <alignment horizontal="left" vertical="center" wrapText="1"/>
    </xf>
    <xf numFmtId="14" fontId="34" fillId="0" borderId="13" xfId="0" applyNumberFormat="1" applyFont="1" applyBorder="1" applyAlignment="1" applyProtection="1">
      <alignment horizontal="left" vertical="center" wrapText="1"/>
    </xf>
    <xf numFmtId="14" fontId="67" fillId="0" borderId="16" xfId="0" applyNumberFormat="1" applyFont="1" applyBorder="1" applyAlignment="1" applyProtection="1">
      <alignment horizontal="left" vertical="center" wrapText="1"/>
    </xf>
    <xf numFmtId="0" fontId="67" fillId="0" borderId="16" xfId="0" applyFont="1" applyBorder="1" applyAlignment="1" applyProtection="1">
      <alignment horizontal="left" vertical="center" wrapText="1"/>
      <protection locked="0"/>
    </xf>
    <xf numFmtId="14" fontId="2" fillId="0" borderId="17" xfId="0" applyNumberFormat="1" applyFont="1" applyBorder="1" applyAlignment="1">
      <alignment horizontal="left" vertical="center" wrapText="1"/>
    </xf>
    <xf numFmtId="0" fontId="35" fillId="0" borderId="17" xfId="0" applyFont="1" applyBorder="1" applyAlignment="1">
      <alignment horizontal="center" vertical="center" wrapText="1"/>
    </xf>
    <xf numFmtId="0" fontId="35" fillId="0" borderId="18" xfId="0" applyFont="1" applyBorder="1" applyAlignment="1">
      <alignment horizontal="center" vertical="center" wrapText="1"/>
    </xf>
    <xf numFmtId="0" fontId="38" fillId="0" borderId="39" xfId="0" applyFont="1" applyBorder="1" applyAlignment="1">
      <alignment vertical="center" wrapText="1"/>
    </xf>
    <xf numFmtId="0" fontId="38" fillId="11" borderId="27" xfId="0" applyFont="1" applyFill="1" applyBorder="1" applyAlignment="1">
      <alignment vertical="center" wrapText="1"/>
    </xf>
    <xf numFmtId="0" fontId="0" fillId="3" borderId="10" xfId="0" applyFill="1" applyBorder="1" applyProtection="1">
      <protection locked="0"/>
    </xf>
    <xf numFmtId="0" fontId="36" fillId="0" borderId="16" xfId="0" applyFont="1" applyBorder="1" applyAlignment="1">
      <alignment horizontal="center" vertical="center" wrapText="1"/>
    </xf>
    <xf numFmtId="0" fontId="35" fillId="0" borderId="45" xfId="0" applyFont="1" applyBorder="1" applyAlignment="1">
      <alignment horizontal="center" vertical="center" wrapText="1"/>
    </xf>
    <xf numFmtId="0" fontId="37" fillId="0" borderId="36" xfId="0" applyFont="1" applyBorder="1" applyAlignment="1">
      <alignment vertical="center" wrapText="1"/>
    </xf>
    <xf numFmtId="0" fontId="36" fillId="0" borderId="16" xfId="0" applyFont="1" applyBorder="1" applyAlignment="1">
      <alignment vertical="center" wrapText="1"/>
    </xf>
  </cellXfs>
  <cellStyles count="2">
    <cellStyle name="Hipervínculo" xfId="1" builtinId="8"/>
    <cellStyle name="Normal" xfId="0" builtinId="0"/>
  </cellStyles>
  <dxfs count="88">
    <dxf>
      <fill>
        <patternFill>
          <bgColor rgb="FFFF0000"/>
        </patternFill>
      </fill>
    </dxf>
    <dxf>
      <fill>
        <patternFill>
          <bgColor rgb="FFE6BA00"/>
        </patternFill>
      </fill>
    </dxf>
    <dxf>
      <fill>
        <patternFill>
          <bgColor rgb="FFFFFF00"/>
        </patternFill>
      </fill>
    </dxf>
    <dxf>
      <fill>
        <patternFill>
          <bgColor rgb="FF00FF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E6BA00"/>
        </patternFill>
      </fill>
    </dxf>
    <dxf>
      <fill>
        <patternFill>
          <bgColor rgb="FFFFFF00"/>
        </patternFill>
      </fill>
    </dxf>
    <dxf>
      <fill>
        <patternFill>
          <bgColor rgb="FF00FF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E6BA00"/>
        </patternFill>
      </fill>
    </dxf>
    <dxf>
      <fill>
        <patternFill>
          <bgColor rgb="FFFFFF00"/>
        </patternFill>
      </fill>
    </dxf>
    <dxf>
      <fill>
        <patternFill>
          <bgColor rgb="FF00FF00"/>
        </patternFill>
      </fill>
    </dxf>
    <dxf>
      <fill>
        <patternFill>
          <bgColor rgb="FFFF0000"/>
        </patternFill>
      </fill>
    </dxf>
    <dxf>
      <fill>
        <patternFill>
          <bgColor rgb="FFE6BA00"/>
        </patternFill>
      </fill>
    </dxf>
    <dxf>
      <fill>
        <patternFill>
          <bgColor rgb="FFFFFF00"/>
        </patternFill>
      </fill>
    </dxf>
    <dxf>
      <fill>
        <patternFill>
          <bgColor rgb="FF00FF50"/>
        </patternFill>
      </fill>
    </dxf>
    <dxf>
      <fill>
        <patternFill>
          <bgColor rgb="FFFF0000"/>
        </patternFill>
      </fill>
    </dxf>
    <dxf>
      <fill>
        <patternFill>
          <bgColor rgb="FFE6BA00"/>
        </patternFill>
      </fill>
    </dxf>
    <dxf>
      <fill>
        <patternFill>
          <bgColor rgb="FFFFFF00"/>
        </patternFill>
      </fill>
    </dxf>
    <dxf>
      <fill>
        <patternFill>
          <bgColor rgb="FF00FF50"/>
        </patternFill>
      </fill>
    </dxf>
    <dxf>
      <fill>
        <patternFill>
          <bgColor rgb="FFFF0000"/>
        </patternFill>
      </fill>
    </dxf>
    <dxf>
      <fill>
        <patternFill>
          <bgColor rgb="FFE6BA00"/>
        </patternFill>
      </fill>
    </dxf>
    <dxf>
      <fill>
        <patternFill>
          <bgColor rgb="FFFFFF00"/>
        </patternFill>
      </fill>
    </dxf>
    <dxf>
      <fill>
        <patternFill>
          <bgColor rgb="FF00FF00"/>
        </patternFill>
      </fill>
    </dxf>
    <dxf>
      <fill>
        <patternFill>
          <bgColor rgb="FFFF0000"/>
        </patternFill>
      </fill>
    </dxf>
    <dxf>
      <fill>
        <patternFill>
          <bgColor rgb="FFE6BA00"/>
        </patternFill>
      </fill>
    </dxf>
    <dxf>
      <fill>
        <patternFill>
          <bgColor rgb="FFFFFF00"/>
        </patternFill>
      </fill>
    </dxf>
    <dxf>
      <fill>
        <patternFill>
          <bgColor rgb="FF00FF00"/>
        </patternFill>
      </fill>
    </dxf>
    <dxf>
      <fill>
        <patternFill>
          <bgColor rgb="FFFF0000"/>
        </patternFill>
      </fill>
    </dxf>
    <dxf>
      <fill>
        <patternFill>
          <bgColor rgb="FFE6BA00"/>
        </patternFill>
      </fill>
    </dxf>
    <dxf>
      <fill>
        <patternFill>
          <bgColor rgb="FFFFFF00"/>
        </patternFill>
      </fill>
    </dxf>
    <dxf>
      <fill>
        <patternFill>
          <bgColor rgb="FF00FF50"/>
        </patternFill>
      </fill>
    </dxf>
    <dxf>
      <fill>
        <patternFill>
          <bgColor rgb="FFFF0000"/>
        </patternFill>
      </fill>
    </dxf>
    <dxf>
      <fill>
        <patternFill>
          <bgColor rgb="FFE6BA00"/>
        </patternFill>
      </fill>
    </dxf>
    <dxf>
      <fill>
        <patternFill>
          <bgColor rgb="FFFFFF00"/>
        </patternFill>
      </fill>
    </dxf>
    <dxf>
      <fill>
        <patternFill>
          <bgColor rgb="FF00FF00"/>
        </patternFill>
      </fill>
    </dxf>
    <dxf>
      <fill>
        <patternFill>
          <bgColor rgb="FFFF0000"/>
        </patternFill>
      </fill>
    </dxf>
    <dxf>
      <fill>
        <patternFill>
          <bgColor rgb="FFE6BA00"/>
        </patternFill>
      </fill>
    </dxf>
    <dxf>
      <fill>
        <patternFill>
          <bgColor rgb="FFFFFF00"/>
        </patternFill>
      </fill>
    </dxf>
    <dxf>
      <fill>
        <patternFill>
          <bgColor rgb="FF00FF50"/>
        </patternFill>
      </fill>
    </dxf>
    <dxf>
      <fill>
        <patternFill>
          <bgColor rgb="FFFF0000"/>
        </patternFill>
      </fill>
    </dxf>
    <dxf>
      <fill>
        <patternFill>
          <bgColor rgb="FFE6BA00"/>
        </patternFill>
      </fill>
    </dxf>
    <dxf>
      <fill>
        <patternFill>
          <bgColor rgb="FFFFFF00"/>
        </patternFill>
      </fill>
    </dxf>
    <dxf>
      <fill>
        <patternFill>
          <bgColor rgb="FF00FF00"/>
        </patternFill>
      </fill>
    </dxf>
    <dxf>
      <fill>
        <patternFill>
          <bgColor rgb="FFFF0000"/>
        </patternFill>
      </fill>
    </dxf>
    <dxf>
      <fill>
        <patternFill>
          <bgColor rgb="FFE6BA00"/>
        </patternFill>
      </fill>
    </dxf>
    <dxf>
      <fill>
        <patternFill>
          <bgColor rgb="FFFFFF00"/>
        </patternFill>
      </fill>
    </dxf>
    <dxf>
      <fill>
        <patternFill>
          <bgColor rgb="FF00FF50"/>
        </patternFill>
      </fill>
    </dxf>
    <dxf>
      <fill>
        <patternFill>
          <bgColor rgb="FFFF0000"/>
        </patternFill>
      </fill>
    </dxf>
    <dxf>
      <fill>
        <patternFill>
          <bgColor rgb="FFE6BA00"/>
        </patternFill>
      </fill>
    </dxf>
    <dxf>
      <fill>
        <patternFill>
          <bgColor rgb="FFFFFF00"/>
        </patternFill>
      </fill>
    </dxf>
    <dxf>
      <fill>
        <patternFill>
          <bgColor rgb="FF00FF50"/>
        </patternFill>
      </fill>
    </dxf>
    <dxf>
      <fill>
        <patternFill>
          <bgColor rgb="FFFF0000"/>
        </patternFill>
      </fill>
    </dxf>
    <dxf>
      <fill>
        <patternFill>
          <bgColor rgb="FFE6BA00"/>
        </patternFill>
      </fill>
    </dxf>
    <dxf>
      <fill>
        <patternFill>
          <bgColor rgb="FFFFFF00"/>
        </patternFill>
      </fill>
    </dxf>
    <dxf>
      <fill>
        <patternFill>
          <bgColor rgb="FF00FF50"/>
        </patternFill>
      </fill>
    </dxf>
    <dxf>
      <fill>
        <patternFill>
          <bgColor rgb="FFFF0000"/>
        </patternFill>
      </fill>
    </dxf>
    <dxf>
      <fill>
        <patternFill>
          <bgColor rgb="FFE6BA00"/>
        </patternFill>
      </fill>
    </dxf>
    <dxf>
      <fill>
        <patternFill>
          <bgColor rgb="FFFFFF00"/>
        </patternFill>
      </fill>
    </dxf>
    <dxf>
      <fill>
        <patternFill>
          <bgColor rgb="FF00FF00"/>
        </patternFill>
      </fill>
    </dxf>
    <dxf>
      <fill>
        <patternFill>
          <bgColor rgb="FFFF0000"/>
        </patternFill>
      </fill>
    </dxf>
    <dxf>
      <fill>
        <patternFill>
          <bgColor rgb="FFE6BA00"/>
        </patternFill>
      </fill>
    </dxf>
    <dxf>
      <fill>
        <patternFill>
          <bgColor rgb="FFFFFF00"/>
        </patternFill>
      </fill>
    </dxf>
    <dxf>
      <fill>
        <patternFill>
          <bgColor rgb="FF00FF00"/>
        </patternFill>
      </fill>
    </dxf>
    <dxf>
      <fill>
        <patternFill>
          <bgColor rgb="FFFF0000"/>
        </patternFill>
      </fill>
    </dxf>
    <dxf>
      <fill>
        <patternFill>
          <bgColor rgb="FFE6BA00"/>
        </patternFill>
      </fill>
    </dxf>
    <dxf>
      <fill>
        <patternFill>
          <bgColor rgb="FFFFFF00"/>
        </patternFill>
      </fill>
    </dxf>
    <dxf>
      <fill>
        <patternFill>
          <bgColor rgb="FF00FF50"/>
        </patternFill>
      </fill>
    </dxf>
    <dxf>
      <fill>
        <patternFill>
          <bgColor rgb="FFFF0000"/>
        </patternFill>
      </fill>
    </dxf>
    <dxf>
      <fill>
        <patternFill>
          <bgColor rgb="FFE6BA00"/>
        </patternFill>
      </fill>
    </dxf>
    <dxf>
      <fill>
        <patternFill>
          <bgColor rgb="FFFFFF00"/>
        </patternFill>
      </fill>
    </dxf>
    <dxf>
      <fill>
        <patternFill>
          <bgColor rgb="FF00FF00"/>
        </patternFill>
      </fill>
    </dxf>
    <dxf>
      <fill>
        <patternFill>
          <bgColor rgb="FFFF0000"/>
        </patternFill>
      </fill>
    </dxf>
    <dxf>
      <fill>
        <patternFill>
          <bgColor rgb="FFFFC000"/>
        </patternFill>
      </fill>
    </dxf>
    <dxf>
      <fill>
        <patternFill>
          <bgColor rgb="FFFFFF00"/>
        </patternFill>
      </fill>
    </dxf>
    <dxf>
      <fill>
        <patternFill>
          <bgColor rgb="FF00B050"/>
        </patternFill>
      </fill>
    </dxf>
    <dxf>
      <fill>
        <patternFill>
          <bgColor rgb="FFFF0000"/>
        </patternFill>
      </fill>
    </dxf>
    <dxf>
      <fill>
        <patternFill>
          <bgColor rgb="FFE6BA00"/>
        </patternFill>
      </fill>
    </dxf>
    <dxf>
      <fill>
        <patternFill>
          <bgColor rgb="FFFFFF00"/>
        </patternFill>
      </fill>
    </dxf>
    <dxf>
      <fill>
        <patternFill>
          <bgColor rgb="FF00FF00"/>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2.xml"/><Relationship Id="rId13" Type="http://schemas.openxmlformats.org/officeDocument/2006/relationships/externalLink" Target="externalLinks/externalLink7.xml"/><Relationship Id="rId3" Type="http://schemas.openxmlformats.org/officeDocument/2006/relationships/worksheet" Target="worksheets/sheet3.xml"/><Relationship Id="rId7" Type="http://schemas.openxmlformats.org/officeDocument/2006/relationships/externalLink" Target="externalLinks/externalLink1.xml"/><Relationship Id="rId12" Type="http://schemas.openxmlformats.org/officeDocument/2006/relationships/externalLink" Target="externalLinks/externalLink6.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5.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externalLink" Target="externalLinks/externalLink3.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0</xdr:col>
      <xdr:colOff>1420284</xdr:colOff>
      <xdr:row>0</xdr:row>
      <xdr:rowOff>103716</xdr:rowOff>
    </xdr:from>
    <xdr:to>
      <xdr:col>1</xdr:col>
      <xdr:colOff>1259417</xdr:colOff>
      <xdr:row>2</xdr:row>
      <xdr:rowOff>143933</xdr:rowOff>
    </xdr:to>
    <xdr:pic>
      <xdr:nvPicPr>
        <xdr:cNvPr id="2"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1420284" y="103716"/>
          <a:ext cx="1532466" cy="558800"/>
        </a:xfrm>
        <a:prstGeom prst="rect">
          <a:avLst/>
        </a:prstGeom>
        <a:noFill/>
        <a:ln w="9525">
          <a:noFill/>
          <a:miter lim="800000"/>
          <a:headEnd/>
          <a:tailEnd/>
        </a:ln>
      </xdr:spPr>
    </xdr:pic>
    <xdr:clientData/>
  </xdr:twoCellAnchor>
  <mc:AlternateContent xmlns:mc="http://schemas.openxmlformats.org/markup-compatibility/2006">
    <mc:Choice xmlns:a14="http://schemas.microsoft.com/office/drawing/2010/main" Requires="a14">
      <xdr:twoCellAnchor>
        <xdr:from>
          <xdr:col>9</xdr:col>
          <xdr:colOff>0</xdr:colOff>
          <xdr:row>0</xdr:row>
          <xdr:rowOff>0</xdr:rowOff>
        </xdr:from>
        <xdr:to>
          <xdr:col>9</xdr:col>
          <xdr:colOff>0</xdr:colOff>
          <xdr:row>0</xdr:row>
          <xdr:rowOff>0</xdr:rowOff>
        </xdr:to>
        <xdr:sp macro="" textlink="">
          <xdr:nvSpPr>
            <xdr:cNvPr id="1025" name="Object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12700">
                  <a:solidFill>
                    <a:srgbClr val="FFFFFF"/>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xdr:twoCellAnchor editAs="oneCell">
    <xdr:from>
      <xdr:col>0</xdr:col>
      <xdr:colOff>790575</xdr:colOff>
      <xdr:row>0</xdr:row>
      <xdr:rowOff>0</xdr:rowOff>
    </xdr:from>
    <xdr:to>
      <xdr:col>1</xdr:col>
      <xdr:colOff>1984375</xdr:colOff>
      <xdr:row>3</xdr:row>
      <xdr:rowOff>43903</xdr:rowOff>
    </xdr:to>
    <xdr:pic>
      <xdr:nvPicPr>
        <xdr:cNvPr id="2" name="0 Imagen"/>
        <xdr:cNvPicPr>
          <a:picLocks noChangeAspect="1" noChangeArrowheads="1"/>
        </xdr:cNvPicPr>
      </xdr:nvPicPr>
      <xdr:blipFill>
        <a:blip xmlns:r="http://schemas.openxmlformats.org/officeDocument/2006/relationships" r:embed="rId1" cstate="print"/>
        <a:srcRect/>
        <a:stretch>
          <a:fillRect/>
        </a:stretch>
      </xdr:blipFill>
      <xdr:spPr bwMode="auto">
        <a:xfrm>
          <a:off x="790575" y="0"/>
          <a:ext cx="2193925" cy="777328"/>
        </a:xfrm>
        <a:prstGeom prst="rect">
          <a:avLst/>
        </a:prstGeom>
        <a:noFill/>
        <a:ln w="9525">
          <a:noFill/>
          <a:miter lim="800000"/>
          <a:headEnd/>
          <a:tailEnd/>
        </a:ln>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ADMINISTRACI&#211;N%20DEL%20RIESGO\MAPA%20DE%20RIESGOS%20POR%20PROCESOS\Matriz_de_Riesgos%20Planeaci&#243;n%202012.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laneacion%20Se&#241;al%20COlombia\MEJORAMIENTO%20CONTINUO\Administraci&#243;n%20del%20Riesgo\Matriz%20de%20riesgos%202014\MAPA%20DE%20RIESGOS%20ARCHIVO%20AUDIOVISUAL%202014.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P:\Planeacion%20Se&#241;al%20COlombia\MEJORAMIENTO%20CONTINUO\Administraci&#243;n%20del%20Riesgo\Matriz%20de%20riesgos%202014\MAPA%20DE%20RIESGOS%20ATENCION%20AL%20CIUDADANO%202014.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P:\Users\n\Downloads\Matriz%20de%20riesgos%20Comunicaciones%2016-07-2013.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P:\Users\nataliaalvarez\Downloads\Matriz_de_Riesgos%20Planeaci&#243;n%202012.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P:\Planeacion%20Se&#241;al%20COlombia\MEJORAMIENTO%20CONTINUO\Administraci&#243;n%20del%20Riesgo\Matriz%20de%20riesgos%202014\MAPA%20DE%20RIESGOS%20GESTI&#211;N%20JUR&#205;DICA%202014.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P:\Planeacion%20Se&#241;al%20COlombia\MEJORAMIENTO%20CONTINUO\Administraci&#243;n%20del%20Riesgo\Matriz%20de%20riesgos%202014\MAPA%20DE%20RIESGOS%20MEJORAMIENTO%20CONTINUO%2020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MAPEO"/>
      <sheetName val="MATRIZ MAPA DE RIESGOS"/>
      <sheetName val="CONTROLES"/>
      <sheetName val="Evaluacion"/>
      <sheetName val="Hoja1"/>
    </sheetNames>
    <sheetDataSet>
      <sheetData sheetId="0" refreshError="1"/>
      <sheetData sheetId="1" refreshError="1"/>
      <sheetData sheetId="2" refreshError="1"/>
      <sheetData sheetId="3" refreshError="1"/>
      <sheetData sheetId="4" refreshError="1">
        <row r="1">
          <cell r="A1" t="str">
            <v xml:space="preserve">Evaluacion </v>
          </cell>
        </row>
        <row r="2">
          <cell r="A2">
            <v>1</v>
          </cell>
          <cell r="B2" t="str">
            <v>BAJO</v>
          </cell>
        </row>
        <row r="3">
          <cell r="A3">
            <v>2</v>
          </cell>
          <cell r="B3" t="str">
            <v>BAJO</v>
          </cell>
        </row>
        <row r="4">
          <cell r="A4">
            <v>3</v>
          </cell>
          <cell r="B4" t="str">
            <v>MODERADO</v>
          </cell>
        </row>
        <row r="5">
          <cell r="A5">
            <v>4</v>
          </cell>
          <cell r="B5" t="str">
            <v>ALTO</v>
          </cell>
        </row>
        <row r="6">
          <cell r="A6">
            <v>5</v>
          </cell>
          <cell r="B6" t="str">
            <v>ALTO</v>
          </cell>
        </row>
        <row r="7">
          <cell r="A7">
            <v>6</v>
          </cell>
          <cell r="B7" t="str">
            <v>MODERADO</v>
          </cell>
        </row>
        <row r="8">
          <cell r="A8">
            <v>8</v>
          </cell>
          <cell r="B8" t="str">
            <v>ALTO</v>
          </cell>
        </row>
        <row r="9">
          <cell r="A9">
            <v>9</v>
          </cell>
          <cell r="B9" t="str">
            <v>ALTO</v>
          </cell>
        </row>
        <row r="10">
          <cell r="A10">
            <v>10</v>
          </cell>
          <cell r="B10" t="str">
            <v>EXTREMO</v>
          </cell>
        </row>
        <row r="11">
          <cell r="A11">
            <v>12</v>
          </cell>
          <cell r="B11" t="str">
            <v>EXTREMO</v>
          </cell>
        </row>
        <row r="12">
          <cell r="A12">
            <v>15</v>
          </cell>
          <cell r="B12" t="str">
            <v>EXTREMO</v>
          </cell>
        </row>
        <row r="13">
          <cell r="A13">
            <v>16</v>
          </cell>
          <cell r="B13" t="str">
            <v>EXTREMO</v>
          </cell>
        </row>
        <row r="14">
          <cell r="A14">
            <v>20</v>
          </cell>
          <cell r="B14" t="str">
            <v>EXTREMO</v>
          </cell>
        </row>
        <row r="15">
          <cell r="A15">
            <v>25</v>
          </cell>
          <cell r="B15" t="str">
            <v>EXTREMO</v>
          </cell>
        </row>
      </sheetData>
      <sheetData sheetId="5"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MAPEO"/>
      <sheetName val="MATRIZ MAPA DE RIESGOS"/>
      <sheetName val="CONTROLES"/>
      <sheetName val="Evaluacion"/>
      <sheetName val="Hoja1"/>
    </sheetNames>
    <sheetDataSet>
      <sheetData sheetId="0">
        <row r="23">
          <cell r="B23" t="str">
            <v>Deficiencias en la infraestructura tecnológica</v>
          </cell>
          <cell r="F23"/>
        </row>
      </sheetData>
      <sheetData sheetId="1"/>
      <sheetData sheetId="2"/>
      <sheetData sheetId="3"/>
      <sheetData sheetId="4">
        <row r="1">
          <cell r="A1" t="str">
            <v xml:space="preserve">Evaluacion </v>
          </cell>
          <cell r="B1"/>
          <cell r="D1"/>
          <cell r="E1"/>
        </row>
        <row r="2">
          <cell r="A2">
            <v>1</v>
          </cell>
          <cell r="B2" t="str">
            <v>BAJO</v>
          </cell>
          <cell r="D2" t="str">
            <v>Bajo</v>
          </cell>
          <cell r="E2" t="str">
            <v>* Asumir el riesgo</v>
          </cell>
        </row>
        <row r="3">
          <cell r="A3">
            <v>2</v>
          </cell>
          <cell r="B3" t="str">
            <v>BAJO</v>
          </cell>
          <cell r="D3" t="str">
            <v>Moderado</v>
          </cell>
          <cell r="E3" t="str">
            <v>* Asumir el riesgo
* Reducir el riesgo</v>
          </cell>
        </row>
        <row r="4">
          <cell r="A4">
            <v>3</v>
          </cell>
          <cell r="B4" t="str">
            <v>MODERADO</v>
          </cell>
          <cell r="D4" t="str">
            <v>Alto</v>
          </cell>
          <cell r="E4" t="str">
            <v>* Reducir el riesgo
* Evitar el riesgo
* Compartir o transferir</v>
          </cell>
        </row>
        <row r="5">
          <cell r="A5">
            <v>4</v>
          </cell>
          <cell r="B5" t="str">
            <v>ALTO</v>
          </cell>
          <cell r="D5" t="str">
            <v>Extremo</v>
          </cell>
          <cell r="E5" t="str">
            <v>* Evitar el riesgo
* Reducir el riesgo
* Compartir o transferir</v>
          </cell>
        </row>
        <row r="6">
          <cell r="A6">
            <v>5</v>
          </cell>
          <cell r="B6" t="str">
            <v>ALTO</v>
          </cell>
          <cell r="D6"/>
          <cell r="E6"/>
        </row>
        <row r="7">
          <cell r="A7">
            <v>6</v>
          </cell>
          <cell r="B7" t="str">
            <v>MODERADO</v>
          </cell>
          <cell r="D7"/>
          <cell r="E7"/>
        </row>
        <row r="8">
          <cell r="A8">
            <v>8</v>
          </cell>
          <cell r="B8" t="str">
            <v>ALTO</v>
          </cell>
          <cell r="D8"/>
          <cell r="E8"/>
        </row>
        <row r="9">
          <cell r="A9">
            <v>9</v>
          </cell>
          <cell r="B9" t="str">
            <v>ALTO</v>
          </cell>
          <cell r="D9" t="str">
            <v>SI</v>
          </cell>
          <cell r="E9" t="str">
            <v>Impacto</v>
          </cell>
        </row>
        <row r="10">
          <cell r="A10">
            <v>10</v>
          </cell>
          <cell r="B10" t="str">
            <v>EXTREMO</v>
          </cell>
          <cell r="D10" t="str">
            <v>NO</v>
          </cell>
          <cell r="E10" t="str">
            <v>Probabilidad</v>
          </cell>
        </row>
        <row r="11">
          <cell r="A11">
            <v>12</v>
          </cell>
          <cell r="B11" t="str">
            <v>EXTREMO</v>
          </cell>
          <cell r="D11"/>
          <cell r="E11" t="str">
            <v>Impacto y Probabilidad</v>
          </cell>
        </row>
        <row r="12">
          <cell r="A12">
            <v>15</v>
          </cell>
          <cell r="B12" t="str">
            <v>EXTREMO</v>
          </cell>
          <cell r="D12"/>
          <cell r="E12"/>
        </row>
        <row r="13">
          <cell r="A13">
            <v>16</v>
          </cell>
          <cell r="B13" t="str">
            <v>EXTREMO</v>
          </cell>
          <cell r="D13"/>
          <cell r="E13"/>
        </row>
        <row r="14">
          <cell r="A14">
            <v>20</v>
          </cell>
          <cell r="B14" t="str">
            <v>EXTREMO</v>
          </cell>
          <cell r="D14"/>
          <cell r="E14"/>
        </row>
        <row r="15">
          <cell r="A15">
            <v>25</v>
          </cell>
          <cell r="B15" t="str">
            <v>EXTREMO</v>
          </cell>
          <cell r="D15"/>
          <cell r="E15"/>
        </row>
      </sheetData>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MAPEO"/>
      <sheetName val="MATRIZ MAPA DE RIESGOS"/>
      <sheetName val="CONTROLES"/>
      <sheetName val="SEGUIMIENTO"/>
      <sheetName val="Evaluacion"/>
      <sheetName val="Hoja1"/>
    </sheetNames>
    <sheetDataSet>
      <sheetData sheetId="0">
        <row r="25">
          <cell r="B25" t="str">
            <v>1 Fi</v>
          </cell>
        </row>
      </sheetData>
      <sheetData sheetId="1"/>
      <sheetData sheetId="2"/>
      <sheetData sheetId="3"/>
      <sheetData sheetId="4"/>
      <sheetData sheetId="5">
        <row r="1">
          <cell r="A1" t="str">
            <v xml:space="preserve">Evaluacion </v>
          </cell>
          <cell r="B1"/>
        </row>
        <row r="2">
          <cell r="A2">
            <v>1</v>
          </cell>
          <cell r="B2" t="str">
            <v>BAJO</v>
          </cell>
        </row>
        <row r="3">
          <cell r="A3">
            <v>2</v>
          </cell>
          <cell r="B3" t="str">
            <v>BAJO</v>
          </cell>
        </row>
        <row r="4">
          <cell r="A4">
            <v>3</v>
          </cell>
          <cell r="B4" t="str">
            <v>MODERADO</v>
          </cell>
        </row>
        <row r="5">
          <cell r="A5">
            <v>4</v>
          </cell>
          <cell r="B5" t="str">
            <v>ALTO</v>
          </cell>
        </row>
        <row r="6">
          <cell r="A6">
            <v>5</v>
          </cell>
          <cell r="B6" t="str">
            <v>ALTO</v>
          </cell>
        </row>
        <row r="7">
          <cell r="A7">
            <v>6</v>
          </cell>
          <cell r="B7" t="str">
            <v>MODERADO</v>
          </cell>
        </row>
        <row r="8">
          <cell r="A8">
            <v>8</v>
          </cell>
          <cell r="B8" t="str">
            <v>ALTO</v>
          </cell>
        </row>
        <row r="9">
          <cell r="A9">
            <v>9</v>
          </cell>
          <cell r="B9" t="str">
            <v>ALTO</v>
          </cell>
        </row>
        <row r="10">
          <cell r="A10">
            <v>10</v>
          </cell>
          <cell r="B10" t="str">
            <v>EXTREMO</v>
          </cell>
        </row>
        <row r="11">
          <cell r="A11">
            <v>12</v>
          </cell>
          <cell r="B11" t="str">
            <v>EXTREMO</v>
          </cell>
        </row>
        <row r="12">
          <cell r="A12">
            <v>15</v>
          </cell>
          <cell r="B12" t="str">
            <v>EXTREMO</v>
          </cell>
        </row>
        <row r="13">
          <cell r="A13">
            <v>16</v>
          </cell>
          <cell r="B13" t="str">
            <v>EXTREMO</v>
          </cell>
        </row>
        <row r="14">
          <cell r="A14">
            <v>20</v>
          </cell>
          <cell r="B14" t="str">
            <v>EXTREMO</v>
          </cell>
        </row>
        <row r="15">
          <cell r="A15">
            <v>25</v>
          </cell>
          <cell r="B15" t="str">
            <v>EXTREMO</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MAPEO"/>
      <sheetName val="MATRIZ MAPA DE RIESGOS"/>
      <sheetName val="CONTROLES"/>
      <sheetName val="SEGUIMIENTO"/>
      <sheetName val="Evaluacion"/>
      <sheetName val="Hoja1"/>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MAPEO"/>
      <sheetName val="MATRIZ MAPA DE RIESGOS"/>
      <sheetName val="CONTROLES"/>
      <sheetName val="Evaluacion"/>
      <sheetName val="Hoja1"/>
    </sheetNames>
    <sheetDataSet>
      <sheetData sheetId="0" refreshError="1"/>
      <sheetData sheetId="1" refreshError="1"/>
      <sheetData sheetId="2" refreshError="1"/>
      <sheetData sheetId="3" refreshError="1"/>
      <sheetData sheetId="4" refreshError="1">
        <row r="1">
          <cell r="A1" t="str">
            <v xml:space="preserve">Evaluacion </v>
          </cell>
        </row>
        <row r="2">
          <cell r="A2">
            <v>1</v>
          </cell>
          <cell r="B2" t="str">
            <v>BAJO</v>
          </cell>
        </row>
        <row r="3">
          <cell r="A3">
            <v>2</v>
          </cell>
          <cell r="B3" t="str">
            <v>BAJO</v>
          </cell>
        </row>
        <row r="4">
          <cell r="A4">
            <v>3</v>
          </cell>
          <cell r="B4" t="str">
            <v>MODERADO</v>
          </cell>
        </row>
        <row r="5">
          <cell r="A5">
            <v>4</v>
          </cell>
          <cell r="B5" t="str">
            <v>ALTO</v>
          </cell>
        </row>
        <row r="6">
          <cell r="A6">
            <v>5</v>
          </cell>
          <cell r="B6" t="str">
            <v>ALTO</v>
          </cell>
        </row>
        <row r="7">
          <cell r="A7">
            <v>6</v>
          </cell>
          <cell r="B7" t="str">
            <v>MODERADO</v>
          </cell>
        </row>
        <row r="8">
          <cell r="A8">
            <v>8</v>
          </cell>
          <cell r="B8" t="str">
            <v>ALTO</v>
          </cell>
        </row>
        <row r="9">
          <cell r="A9">
            <v>9</v>
          </cell>
          <cell r="B9" t="str">
            <v>ALTO</v>
          </cell>
        </row>
        <row r="10">
          <cell r="A10">
            <v>10</v>
          </cell>
          <cell r="B10" t="str">
            <v>EXTREMO</v>
          </cell>
        </row>
        <row r="11">
          <cell r="A11">
            <v>12</v>
          </cell>
          <cell r="B11" t="str">
            <v>EXTREMO</v>
          </cell>
        </row>
        <row r="12">
          <cell r="A12">
            <v>15</v>
          </cell>
          <cell r="B12" t="str">
            <v>EXTREMO</v>
          </cell>
        </row>
        <row r="13">
          <cell r="A13">
            <v>16</v>
          </cell>
          <cell r="B13" t="str">
            <v>EXTREMO</v>
          </cell>
        </row>
        <row r="14">
          <cell r="A14">
            <v>20</v>
          </cell>
          <cell r="B14" t="str">
            <v>EXTREMO</v>
          </cell>
        </row>
        <row r="15">
          <cell r="A15">
            <v>25</v>
          </cell>
          <cell r="B15" t="str">
            <v>EXTREMO</v>
          </cell>
        </row>
      </sheetData>
      <sheetData sheetId="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XTO ESTRATÉGICO"/>
      <sheetName val="MAPEO"/>
      <sheetName val="MATRIZ MAPA DE RIESGOS"/>
      <sheetName val="CONTROLES"/>
      <sheetName val="SEGUIMIENTO"/>
      <sheetName val="Evaluacion"/>
      <sheetName val="Hoja1"/>
    </sheetNames>
    <sheetDataSet>
      <sheetData sheetId="0" refreshError="1"/>
      <sheetData sheetId="1" refreshError="1"/>
      <sheetData sheetId="2"/>
      <sheetData sheetId="3"/>
      <sheetData sheetId="4" refreshError="1"/>
      <sheetData sheetId="5">
        <row r="2">
          <cell r="D2" t="str">
            <v>Bajo</v>
          </cell>
          <cell r="E2" t="str">
            <v>* Asumir el riesgo</v>
          </cell>
        </row>
        <row r="3">
          <cell r="D3" t="str">
            <v>Moderado</v>
          </cell>
          <cell r="E3" t="str">
            <v>* Asumir el riesgo
* Reducir el riesgo</v>
          </cell>
        </row>
        <row r="4">
          <cell r="D4" t="str">
            <v>Alto</v>
          </cell>
          <cell r="E4" t="str">
            <v>* Reducir el riesgo
* Evitar el riesgo
* Compartir o transferir</v>
          </cell>
        </row>
        <row r="5">
          <cell r="D5" t="str">
            <v>Extremo</v>
          </cell>
          <cell r="E5" t="str">
            <v>* Evitar el riesgo
* Reducir el riesgo
* Compartir o transferir</v>
          </cell>
        </row>
        <row r="9">
          <cell r="D9" t="str">
            <v>SI</v>
          </cell>
          <cell r="E9" t="str">
            <v>Impacto</v>
          </cell>
        </row>
        <row r="10">
          <cell r="D10" t="str">
            <v>NO</v>
          </cell>
          <cell r="E10" t="str">
            <v>Probabilidad</v>
          </cell>
        </row>
        <row r="11">
          <cell r="E11" t="str">
            <v>Impacto y Probabilidad</v>
          </cell>
        </row>
      </sheetData>
      <sheetData sheetId="6"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s>
    <sheetDataSet>
      <sheetData sheetId="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0"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0"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1.xml"/><Relationship Id="rId1" Type="http://schemas.openxmlformats.org/officeDocument/2006/relationships/printerSettings" Target="../printerSettings/printerSettings2.bin"/><Relationship Id="rId6" Type="http://schemas.openxmlformats.org/officeDocument/2006/relationships/comments" Target="../comments2.xml"/><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I261"/>
  <sheetViews>
    <sheetView zoomScaleNormal="100" workbookViewId="0">
      <selection activeCell="D41" sqref="D41"/>
    </sheetView>
  </sheetViews>
  <sheetFormatPr baseColWidth="10" defaultRowHeight="12.75" x14ac:dyDescent="0.2"/>
  <cols>
    <col min="1" max="1" width="0.7109375" style="57" customWidth="1"/>
    <col min="2" max="2" width="31.85546875" style="57" customWidth="1"/>
    <col min="3" max="3" width="5.7109375" style="57" customWidth="1"/>
    <col min="4" max="4" width="37.42578125" style="57" customWidth="1"/>
    <col min="5" max="5" width="1.140625" style="57" customWidth="1"/>
    <col min="6" max="6" width="31" style="57" customWidth="1"/>
    <col min="7" max="7" width="5.7109375" style="57" customWidth="1"/>
    <col min="8" max="8" width="33.7109375" style="57" customWidth="1"/>
    <col min="9" max="9" width="2.140625" style="57" customWidth="1"/>
    <col min="10" max="16384" width="11.42578125" style="57"/>
  </cols>
  <sheetData>
    <row r="2" spans="2:8" ht="16.5" x14ac:dyDescent="0.25">
      <c r="B2" s="630" t="s">
        <v>73</v>
      </c>
      <c r="C2" s="630"/>
      <c r="D2" s="630"/>
      <c r="E2" s="58"/>
    </row>
    <row r="3" spans="2:8" x14ac:dyDescent="0.2">
      <c r="B3" s="632" t="s">
        <v>74</v>
      </c>
      <c r="C3" s="632"/>
      <c r="D3" s="632"/>
      <c r="E3" s="632"/>
      <c r="F3" s="632"/>
      <c r="G3" s="632"/>
      <c r="H3" s="632"/>
    </row>
    <row r="4" spans="2:8" x14ac:dyDescent="0.2">
      <c r="B4" s="632"/>
      <c r="C4" s="632"/>
      <c r="D4" s="632"/>
      <c r="E4" s="632"/>
      <c r="F4" s="632"/>
      <c r="G4" s="632"/>
      <c r="H4" s="632"/>
    </row>
    <row r="5" spans="2:8" x14ac:dyDescent="0.2">
      <c r="B5" s="632"/>
      <c r="C5" s="632"/>
      <c r="D5" s="632"/>
      <c r="E5" s="632"/>
      <c r="F5" s="632"/>
      <c r="G5" s="632"/>
      <c r="H5" s="632"/>
    </row>
    <row r="6" spans="2:8" x14ac:dyDescent="0.2">
      <c r="B6" s="632"/>
      <c r="C6" s="632"/>
      <c r="D6" s="632"/>
      <c r="E6" s="632"/>
      <c r="F6" s="632"/>
      <c r="G6" s="632"/>
      <c r="H6" s="632"/>
    </row>
    <row r="7" spans="2:8" x14ac:dyDescent="0.2">
      <c r="B7" s="632"/>
      <c r="C7" s="632"/>
      <c r="D7" s="632"/>
      <c r="E7" s="632"/>
      <c r="F7" s="632"/>
      <c r="G7" s="632"/>
      <c r="H7" s="632"/>
    </row>
    <row r="8" spans="2:8" x14ac:dyDescent="0.2">
      <c r="B8" s="632"/>
      <c r="C8" s="632"/>
      <c r="D8" s="632"/>
      <c r="E8" s="632"/>
      <c r="F8" s="632"/>
      <c r="G8" s="632"/>
      <c r="H8" s="632"/>
    </row>
    <row r="9" spans="2:8" ht="14.25" x14ac:dyDescent="0.2">
      <c r="B9" s="632" t="s">
        <v>75</v>
      </c>
      <c r="C9" s="632"/>
      <c r="D9" s="632"/>
      <c r="E9" s="632"/>
      <c r="F9" s="632"/>
      <c r="G9" s="632"/>
      <c r="H9" s="632"/>
    </row>
    <row r="10" spans="2:8" ht="14.25" x14ac:dyDescent="0.2">
      <c r="B10" s="69"/>
      <c r="C10" s="69"/>
      <c r="D10" s="69"/>
      <c r="E10" s="69"/>
      <c r="F10" s="69"/>
      <c r="G10" s="69"/>
      <c r="H10" s="69"/>
    </row>
    <row r="11" spans="2:8" ht="18" x14ac:dyDescent="0.25">
      <c r="B11" s="631" t="s">
        <v>76</v>
      </c>
      <c r="C11" s="631"/>
      <c r="D11" s="631"/>
      <c r="E11" s="631"/>
      <c r="F11" s="631"/>
      <c r="G11" s="631"/>
      <c r="H11" s="59"/>
    </row>
    <row r="13" spans="2:8" s="60" customFormat="1" ht="16.5" thickBot="1" x14ac:dyDescent="0.3">
      <c r="B13" s="61" t="s">
        <v>77</v>
      </c>
      <c r="C13" s="68" t="s">
        <v>116</v>
      </c>
      <c r="D13" s="68"/>
      <c r="E13" s="68"/>
      <c r="F13" s="68"/>
      <c r="G13" s="68"/>
      <c r="H13" s="68"/>
    </row>
    <row r="14" spans="2:8" s="60" customFormat="1" ht="14.25" x14ac:dyDescent="0.2">
      <c r="B14" s="62"/>
    </row>
    <row r="15" spans="2:8" s="60" customFormat="1" ht="14.25" x14ac:dyDescent="0.2">
      <c r="D15" s="67"/>
      <c r="E15" s="67"/>
      <c r="F15" s="67"/>
      <c r="G15" s="67"/>
      <c r="H15" s="67"/>
    </row>
    <row r="16" spans="2:8" s="60" customFormat="1" ht="15" x14ac:dyDescent="0.2">
      <c r="B16" s="63" t="s">
        <v>78</v>
      </c>
      <c r="C16" s="588" t="s">
        <v>117</v>
      </c>
      <c r="D16" s="588"/>
      <c r="E16" s="588"/>
      <c r="F16" s="588"/>
      <c r="G16" s="588"/>
      <c r="H16" s="588"/>
    </row>
    <row r="17" spans="1:9" s="60" customFormat="1" x14ac:dyDescent="0.2"/>
    <row r="18" spans="1:9" s="60" customFormat="1" ht="14.25" x14ac:dyDescent="0.2">
      <c r="B18" s="106" t="s">
        <v>79</v>
      </c>
      <c r="C18" s="108" t="s">
        <v>80</v>
      </c>
      <c r="D18" s="109" t="s">
        <v>81</v>
      </c>
      <c r="E18" s="112"/>
      <c r="F18" s="114" t="s">
        <v>82</v>
      </c>
      <c r="G18" s="115" t="s">
        <v>83</v>
      </c>
      <c r="H18" s="79" t="s">
        <v>81</v>
      </c>
      <c r="I18" s="116"/>
    </row>
    <row r="19" spans="1:9" s="60" customFormat="1" ht="34.5" customHeight="1" x14ac:dyDescent="0.2">
      <c r="A19" s="64">
        <v>1</v>
      </c>
      <c r="B19" s="122" t="s">
        <v>123</v>
      </c>
      <c r="C19" s="113" t="s">
        <v>107</v>
      </c>
      <c r="D19" s="159" t="s">
        <v>120</v>
      </c>
      <c r="E19" s="162"/>
      <c r="F19" s="123" t="s">
        <v>125</v>
      </c>
      <c r="G19" s="124"/>
      <c r="H19" s="159" t="s">
        <v>133</v>
      </c>
      <c r="I19" s="163"/>
    </row>
    <row r="20" spans="1:9" s="60" customFormat="1" ht="48" x14ac:dyDescent="0.2">
      <c r="A20" s="64">
        <v>2</v>
      </c>
      <c r="B20" s="77" t="s">
        <v>160</v>
      </c>
      <c r="C20" s="113" t="s">
        <v>107</v>
      </c>
      <c r="D20" s="159" t="s">
        <v>124</v>
      </c>
      <c r="E20" s="162"/>
      <c r="F20" s="77" t="s">
        <v>126</v>
      </c>
      <c r="G20" s="113" t="s">
        <v>107</v>
      </c>
      <c r="H20" s="159" t="s">
        <v>119</v>
      </c>
      <c r="I20" s="163"/>
    </row>
    <row r="21" spans="1:9" s="60" customFormat="1" ht="42.75" customHeight="1" x14ac:dyDescent="0.2">
      <c r="A21" s="64">
        <v>3</v>
      </c>
      <c r="B21" s="77" t="s">
        <v>161</v>
      </c>
      <c r="C21" s="113" t="s">
        <v>107</v>
      </c>
      <c r="D21" s="159" t="s">
        <v>118</v>
      </c>
      <c r="E21" s="162"/>
      <c r="F21" s="77" t="s">
        <v>122</v>
      </c>
      <c r="G21" s="113" t="s">
        <v>107</v>
      </c>
      <c r="H21" s="159" t="s">
        <v>121</v>
      </c>
      <c r="I21" s="164"/>
    </row>
    <row r="22" spans="1:9" s="60" customFormat="1" ht="48" x14ac:dyDescent="0.2">
      <c r="A22" s="64">
        <v>4</v>
      </c>
      <c r="B22" s="77" t="s">
        <v>152</v>
      </c>
      <c r="C22" s="113"/>
      <c r="D22" s="77" t="s">
        <v>142</v>
      </c>
      <c r="E22" s="110"/>
      <c r="F22" s="77" t="s">
        <v>127</v>
      </c>
      <c r="G22" s="113" t="s">
        <v>107</v>
      </c>
      <c r="H22" s="159" t="s">
        <v>128</v>
      </c>
      <c r="I22" s="165"/>
    </row>
    <row r="23" spans="1:9" s="60" customFormat="1" ht="50.25" customHeight="1" x14ac:dyDescent="0.2">
      <c r="A23" s="64">
        <v>5</v>
      </c>
      <c r="B23" s="160" t="s">
        <v>165</v>
      </c>
      <c r="C23" s="161" t="s">
        <v>107</v>
      </c>
      <c r="D23" s="160" t="s">
        <v>164</v>
      </c>
      <c r="E23" s="162"/>
      <c r="F23" s="77" t="s">
        <v>129</v>
      </c>
      <c r="G23" s="113"/>
      <c r="H23" s="159" t="s">
        <v>162</v>
      </c>
      <c r="I23" s="165"/>
    </row>
    <row r="24" spans="1:9" s="60" customFormat="1" ht="48" x14ac:dyDescent="0.2">
      <c r="A24" s="64"/>
      <c r="B24" s="77"/>
      <c r="C24" s="107"/>
      <c r="D24" s="75"/>
      <c r="E24" s="76"/>
      <c r="F24" s="77" t="s">
        <v>161</v>
      </c>
      <c r="G24" s="113"/>
      <c r="H24" s="159" t="s">
        <v>118</v>
      </c>
      <c r="I24" s="165"/>
    </row>
    <row r="25" spans="1:9" s="60" customFormat="1" x14ac:dyDescent="0.2">
      <c r="A25" s="64"/>
      <c r="B25" s="77"/>
      <c r="C25" s="107"/>
      <c r="D25" s="77"/>
      <c r="E25" s="76"/>
      <c r="F25" s="111"/>
      <c r="G25" s="113"/>
      <c r="H25" s="77"/>
    </row>
    <row r="26" spans="1:9" s="60" customFormat="1" ht="13.5" x14ac:dyDescent="0.2">
      <c r="A26" s="64"/>
      <c r="B26" s="77"/>
      <c r="C26" s="107"/>
      <c r="D26" s="78"/>
      <c r="E26" s="76"/>
      <c r="F26" s="111"/>
      <c r="G26" s="113"/>
      <c r="H26" s="77"/>
    </row>
    <row r="27" spans="1:9" s="60" customFormat="1" x14ac:dyDescent="0.2"/>
    <row r="28" spans="1:9" s="60" customFormat="1" ht="18.75" thickBot="1" x14ac:dyDescent="0.25">
      <c r="B28" s="602" t="s">
        <v>84</v>
      </c>
      <c r="C28" s="602"/>
      <c r="D28" s="602"/>
      <c r="E28" s="65"/>
      <c r="F28" s="602"/>
      <c r="G28" s="602"/>
      <c r="H28" s="602"/>
    </row>
    <row r="29" spans="1:9" s="60" customFormat="1" x14ac:dyDescent="0.2">
      <c r="B29" s="80" t="s">
        <v>108</v>
      </c>
      <c r="C29" s="610" t="str">
        <f>D19</f>
        <v>Incremento en la carga térmica del salón de equipos del centro de emisión</v>
      </c>
      <c r="D29" s="610"/>
      <c r="E29" s="610"/>
      <c r="F29" s="610"/>
      <c r="G29" s="610"/>
      <c r="H29" s="611"/>
    </row>
    <row r="30" spans="1:9" s="60" customFormat="1" x14ac:dyDescent="0.2">
      <c r="B30" s="81" t="s">
        <v>109</v>
      </c>
      <c r="C30" s="594" t="str">
        <f>D20</f>
        <v>Equipos de recepcion presenten fallas o bloqueos que no permitan la correcta emision de la señal a emitir</v>
      </c>
      <c r="D30" s="594"/>
      <c r="E30" s="594"/>
      <c r="F30" s="594"/>
      <c r="G30" s="594"/>
      <c r="H30" s="595"/>
    </row>
    <row r="31" spans="1:9" s="60" customFormat="1" x14ac:dyDescent="0.2">
      <c r="B31" s="81" t="s">
        <v>110</v>
      </c>
      <c r="C31" s="594"/>
      <c r="D31" s="594"/>
      <c r="E31" s="594"/>
      <c r="F31" s="594"/>
      <c r="G31" s="594"/>
      <c r="H31" s="595"/>
    </row>
    <row r="32" spans="1:9" s="60" customFormat="1" ht="13.5" thickBot="1" x14ac:dyDescent="0.25">
      <c r="B32" s="81" t="s">
        <v>111</v>
      </c>
      <c r="C32" s="594"/>
      <c r="D32" s="594"/>
      <c r="E32" s="594"/>
      <c r="F32" s="594"/>
      <c r="G32" s="594"/>
      <c r="H32" s="595"/>
    </row>
    <row r="33" spans="2:8" s="60" customFormat="1" x14ac:dyDescent="0.2">
      <c r="B33" s="80" t="s">
        <v>112</v>
      </c>
      <c r="C33" s="610" t="str">
        <f>H19</f>
        <v>Mala calidad de la señal de origen o inestabilidad en la misma que imposibilite la emision de la señal</v>
      </c>
      <c r="D33" s="610"/>
      <c r="E33" s="610"/>
      <c r="F33" s="610"/>
      <c r="G33" s="610"/>
      <c r="H33" s="611"/>
    </row>
    <row r="34" spans="2:8" s="60" customFormat="1" x14ac:dyDescent="0.2">
      <c r="B34" s="81" t="s">
        <v>113</v>
      </c>
      <c r="C34" s="594" t="str">
        <f>H20</f>
        <v xml:space="preserve">Inundaciones que pueden afectar el centro de emisión </v>
      </c>
      <c r="D34" s="594"/>
      <c r="E34" s="594"/>
      <c r="F34" s="594"/>
      <c r="G34" s="594"/>
      <c r="H34" s="595"/>
    </row>
    <row r="35" spans="2:8" s="60" customFormat="1" x14ac:dyDescent="0.2">
      <c r="B35" s="81" t="s">
        <v>114</v>
      </c>
      <c r="C35" s="594" t="str">
        <f>H21</f>
        <v>Cortes prolongados de energia para la operación de los equipos.</v>
      </c>
      <c r="D35" s="594"/>
      <c r="E35" s="594"/>
      <c r="F35" s="594"/>
      <c r="G35" s="594"/>
      <c r="H35" s="595"/>
    </row>
    <row r="36" spans="2:8" s="60" customFormat="1" x14ac:dyDescent="0.2">
      <c r="B36" s="81" t="s">
        <v>130</v>
      </c>
      <c r="C36" s="594" t="str">
        <f>H22</f>
        <v>El material entregado para la emision del contenido no se encuentre en concordancia a lo requerido para la misma</v>
      </c>
      <c r="D36" s="594"/>
      <c r="E36" s="594"/>
      <c r="F36" s="594"/>
      <c r="G36" s="594"/>
      <c r="H36" s="595"/>
    </row>
    <row r="37" spans="2:8" s="60" customFormat="1" x14ac:dyDescent="0.2">
      <c r="B37" s="81" t="s">
        <v>131</v>
      </c>
      <c r="C37" s="594" t="str">
        <f>H23</f>
        <v>no contar con la informacion requerida para la emision de un contenido o evento en particular</v>
      </c>
      <c r="D37" s="594"/>
      <c r="E37" s="594"/>
      <c r="F37" s="594"/>
      <c r="G37" s="594"/>
      <c r="H37" s="595"/>
    </row>
    <row r="38" spans="2:8" s="60" customFormat="1" ht="13.5" thickBot="1" x14ac:dyDescent="0.25">
      <c r="B38" s="82" t="s">
        <v>132</v>
      </c>
      <c r="C38" s="597"/>
      <c r="D38" s="597"/>
      <c r="E38" s="597"/>
      <c r="F38" s="597"/>
      <c r="G38" s="597"/>
      <c r="H38" s="598"/>
    </row>
    <row r="39" spans="2:8" s="66" customFormat="1" x14ac:dyDescent="0.2">
      <c r="B39" s="618" t="s">
        <v>85</v>
      </c>
      <c r="C39" s="618"/>
      <c r="D39" s="618"/>
      <c r="E39" s="618"/>
      <c r="F39" s="618"/>
      <c r="G39" s="618"/>
      <c r="H39" s="618"/>
    </row>
    <row r="40" spans="2:8" s="60" customFormat="1" x14ac:dyDescent="0.2"/>
    <row r="42" spans="2:8" ht="16.5" thickBot="1" x14ac:dyDescent="0.3">
      <c r="B42" s="190" t="s">
        <v>77</v>
      </c>
      <c r="C42" s="191" t="s">
        <v>194</v>
      </c>
      <c r="D42" s="191"/>
      <c r="E42" s="191"/>
      <c r="F42" s="191"/>
      <c r="G42" s="191"/>
      <c r="H42" s="191"/>
    </row>
    <row r="43" spans="2:8" ht="15.75" x14ac:dyDescent="0.25">
      <c r="B43" s="192"/>
      <c r="C43" s="192"/>
      <c r="D43" s="193"/>
      <c r="E43" s="193"/>
      <c r="F43" s="193"/>
      <c r="G43" s="193"/>
      <c r="H43" s="193"/>
    </row>
    <row r="44" spans="2:8" ht="15.75" x14ac:dyDescent="0.2">
      <c r="B44" s="194" t="s">
        <v>78</v>
      </c>
      <c r="C44" s="589" t="s">
        <v>195</v>
      </c>
      <c r="D44" s="589"/>
      <c r="E44" s="589"/>
      <c r="F44" s="589"/>
      <c r="G44" s="589"/>
      <c r="H44" s="589"/>
    </row>
    <row r="45" spans="2:8" ht="16.5" thickBot="1" x14ac:dyDescent="0.3">
      <c r="B45" s="192"/>
      <c r="C45" s="192"/>
      <c r="D45" s="192"/>
      <c r="E45" s="192"/>
      <c r="F45" s="192"/>
      <c r="G45" s="192"/>
      <c r="H45" s="192"/>
    </row>
    <row r="46" spans="2:8" ht="15.75" x14ac:dyDescent="0.25">
      <c r="B46" s="195" t="s">
        <v>79</v>
      </c>
      <c r="C46" s="196" t="s">
        <v>80</v>
      </c>
      <c r="D46" s="197" t="s">
        <v>81</v>
      </c>
      <c r="E46" s="192"/>
      <c r="F46" s="198" t="s">
        <v>82</v>
      </c>
      <c r="G46" s="199" t="s">
        <v>83</v>
      </c>
      <c r="H46" s="199" t="s">
        <v>81</v>
      </c>
    </row>
    <row r="47" spans="2:8" ht="126" x14ac:dyDescent="0.2">
      <c r="B47" s="200" t="s">
        <v>196</v>
      </c>
      <c r="C47" s="201" t="s">
        <v>178</v>
      </c>
      <c r="D47" s="173" t="s">
        <v>177</v>
      </c>
      <c r="E47" s="202"/>
      <c r="F47" s="203"/>
      <c r="G47" s="201"/>
      <c r="H47" s="204"/>
    </row>
    <row r="48" spans="2:8" ht="255" x14ac:dyDescent="0.2">
      <c r="B48" s="203" t="s">
        <v>197</v>
      </c>
      <c r="C48" s="201"/>
      <c r="D48" s="183" t="s">
        <v>198</v>
      </c>
      <c r="E48" s="202"/>
      <c r="F48" s="202"/>
      <c r="G48" s="202"/>
      <c r="H48" s="202"/>
    </row>
    <row r="49" spans="2:8" ht="135" x14ac:dyDescent="0.2">
      <c r="B49" s="203" t="s">
        <v>197</v>
      </c>
      <c r="C49" s="201"/>
      <c r="D49" s="183" t="s">
        <v>199</v>
      </c>
      <c r="E49" s="202"/>
      <c r="F49" s="202"/>
      <c r="G49" s="202"/>
      <c r="H49" s="202"/>
    </row>
    <row r="50" spans="2:8" ht="60" x14ac:dyDescent="0.2">
      <c r="B50" s="203" t="s">
        <v>197</v>
      </c>
      <c r="C50" s="201"/>
      <c r="D50" s="183" t="s">
        <v>200</v>
      </c>
      <c r="E50" s="202"/>
      <c r="F50" s="202"/>
      <c r="G50" s="202"/>
      <c r="H50" s="202"/>
    </row>
    <row r="51" spans="2:8" ht="45" x14ac:dyDescent="0.2">
      <c r="B51" s="203" t="s">
        <v>197</v>
      </c>
      <c r="C51" s="201"/>
      <c r="D51" s="183" t="s">
        <v>201</v>
      </c>
      <c r="E51" s="202"/>
      <c r="F51" s="200"/>
      <c r="G51" s="201"/>
      <c r="H51" s="203"/>
    </row>
    <row r="52" spans="2:8" ht="31.5" x14ac:dyDescent="0.2">
      <c r="B52" s="203" t="s">
        <v>197</v>
      </c>
      <c r="C52" s="201"/>
      <c r="D52" s="183" t="s">
        <v>202</v>
      </c>
      <c r="E52" s="202"/>
      <c r="F52" s="200"/>
      <c r="G52" s="201"/>
      <c r="H52" s="203"/>
    </row>
    <row r="53" spans="2:8" ht="31.5" x14ac:dyDescent="0.2">
      <c r="B53" s="203" t="s">
        <v>197</v>
      </c>
      <c r="C53" s="201"/>
      <c r="D53" s="204" t="s">
        <v>203</v>
      </c>
      <c r="E53" s="202"/>
      <c r="F53" s="200"/>
      <c r="G53" s="201"/>
      <c r="H53" s="203"/>
    </row>
    <row r="57" spans="2:8" ht="16.5" thickBot="1" x14ac:dyDescent="0.3">
      <c r="B57" s="61" t="s">
        <v>77</v>
      </c>
      <c r="C57" s="68" t="s">
        <v>212</v>
      </c>
      <c r="D57" s="68"/>
      <c r="E57" s="68"/>
      <c r="F57" s="68"/>
      <c r="G57" s="68"/>
      <c r="H57" s="68"/>
    </row>
    <row r="58" spans="2:8" ht="14.25" x14ac:dyDescent="0.2">
      <c r="B58" s="62"/>
      <c r="C58" s="60"/>
      <c r="D58" s="60"/>
      <c r="E58" s="60"/>
      <c r="F58" s="60"/>
      <c r="G58" s="60"/>
      <c r="H58" s="60"/>
    </row>
    <row r="59" spans="2:8" ht="14.25" x14ac:dyDescent="0.2">
      <c r="B59" s="60"/>
      <c r="C59" s="60"/>
      <c r="D59" s="67"/>
      <c r="E59" s="67"/>
      <c r="F59" s="67"/>
      <c r="G59" s="67"/>
      <c r="H59" s="67"/>
    </row>
    <row r="60" spans="2:8" ht="15" x14ac:dyDescent="0.2">
      <c r="B60" s="63" t="s">
        <v>78</v>
      </c>
      <c r="C60" s="588" t="s">
        <v>213</v>
      </c>
      <c r="D60" s="588"/>
      <c r="E60" s="588"/>
      <c r="F60" s="588"/>
      <c r="G60" s="588"/>
      <c r="H60" s="588"/>
    </row>
    <row r="61" spans="2:8" x14ac:dyDescent="0.2">
      <c r="B61" s="60"/>
      <c r="C61" s="60"/>
      <c r="D61" s="60"/>
      <c r="E61" s="60"/>
      <c r="F61" s="60"/>
      <c r="G61" s="60"/>
      <c r="H61" s="60"/>
    </row>
    <row r="62" spans="2:8" ht="14.25" x14ac:dyDescent="0.2">
      <c r="B62" s="211" t="s">
        <v>79</v>
      </c>
      <c r="C62" s="212" t="s">
        <v>80</v>
      </c>
      <c r="D62" s="213" t="s">
        <v>81</v>
      </c>
      <c r="E62" s="214"/>
      <c r="F62" s="215" t="s">
        <v>82</v>
      </c>
      <c r="G62" s="79" t="s">
        <v>83</v>
      </c>
      <c r="H62" s="79" t="s">
        <v>81</v>
      </c>
    </row>
    <row r="63" spans="2:8" ht="48" x14ac:dyDescent="0.2">
      <c r="B63" s="626" t="s">
        <v>214</v>
      </c>
      <c r="C63" s="634" t="s">
        <v>107</v>
      </c>
      <c r="D63" s="77" t="s">
        <v>215</v>
      </c>
      <c r="E63" s="76"/>
      <c r="F63" s="216"/>
      <c r="G63" s="217"/>
      <c r="H63" s="218"/>
    </row>
    <row r="64" spans="2:8" ht="36" x14ac:dyDescent="0.2">
      <c r="B64" s="633"/>
      <c r="C64" s="635"/>
      <c r="D64" s="77" t="s">
        <v>216</v>
      </c>
      <c r="E64" s="76"/>
      <c r="F64" s="76"/>
      <c r="G64" s="76"/>
      <c r="H64" s="75"/>
    </row>
    <row r="65" spans="2:8" ht="24" x14ac:dyDescent="0.2">
      <c r="B65" s="627"/>
      <c r="C65" s="636"/>
      <c r="D65" s="77" t="s">
        <v>217</v>
      </c>
      <c r="E65" s="76"/>
      <c r="F65" s="219"/>
      <c r="G65" s="217"/>
      <c r="H65" s="77"/>
    </row>
    <row r="66" spans="2:8" ht="36" x14ac:dyDescent="0.2">
      <c r="B66" s="626" t="s">
        <v>218</v>
      </c>
      <c r="C66" s="634" t="s">
        <v>107</v>
      </c>
      <c r="D66" s="77" t="s">
        <v>219</v>
      </c>
      <c r="E66" s="76"/>
      <c r="F66" s="219"/>
      <c r="G66" s="217"/>
      <c r="H66" s="77"/>
    </row>
    <row r="67" spans="2:8" ht="24" x14ac:dyDescent="0.2">
      <c r="B67" s="633"/>
      <c r="C67" s="636"/>
      <c r="D67" s="220" t="s">
        <v>220</v>
      </c>
      <c r="E67" s="76"/>
      <c r="F67" s="219"/>
      <c r="G67" s="221"/>
      <c r="H67" s="77"/>
    </row>
    <row r="68" spans="2:8" ht="24" x14ac:dyDescent="0.2">
      <c r="B68" s="627"/>
      <c r="C68" s="222" t="s">
        <v>107</v>
      </c>
      <c r="D68" s="216" t="s">
        <v>221</v>
      </c>
      <c r="E68" s="76"/>
      <c r="F68" s="219"/>
      <c r="G68" s="221"/>
      <c r="H68" s="77"/>
    </row>
    <row r="69" spans="2:8" ht="24" x14ac:dyDescent="0.2">
      <c r="B69" s="626" t="s">
        <v>222</v>
      </c>
      <c r="C69" s="223" t="s">
        <v>107</v>
      </c>
      <c r="D69" s="77" t="s">
        <v>223</v>
      </c>
      <c r="E69" s="76"/>
      <c r="F69" s="219"/>
      <c r="G69" s="221"/>
      <c r="H69" s="77"/>
    </row>
    <row r="70" spans="2:8" ht="36" x14ac:dyDescent="0.2">
      <c r="B70" s="633"/>
      <c r="C70" s="217" t="s">
        <v>107</v>
      </c>
      <c r="D70" s="77" t="s">
        <v>224</v>
      </c>
      <c r="E70" s="76"/>
      <c r="F70" s="219"/>
      <c r="G70" s="221"/>
      <c r="H70" s="77"/>
    </row>
    <row r="71" spans="2:8" ht="24" x14ac:dyDescent="0.2">
      <c r="B71" s="627"/>
      <c r="C71" s="217" t="s">
        <v>107</v>
      </c>
      <c r="D71" s="77" t="s">
        <v>225</v>
      </c>
      <c r="E71" s="75"/>
      <c r="F71" s="75"/>
      <c r="G71" s="75"/>
      <c r="H71" s="75"/>
    </row>
    <row r="72" spans="2:8" ht="18.75" thickBot="1" x14ac:dyDescent="0.25">
      <c r="B72" s="602" t="s">
        <v>84</v>
      </c>
      <c r="C72" s="602"/>
      <c r="D72" s="602"/>
      <c r="E72" s="65"/>
      <c r="F72" s="602"/>
      <c r="G72" s="602"/>
      <c r="H72" s="602"/>
    </row>
    <row r="73" spans="2:8" x14ac:dyDescent="0.2">
      <c r="B73" s="224" t="s">
        <v>108</v>
      </c>
      <c r="C73" s="609" t="str">
        <f>D63</f>
        <v xml:space="preserve">*  Falta disposición de cada área para la realización de las auditorías.
</v>
      </c>
      <c r="D73" s="610"/>
      <c r="E73" s="610"/>
      <c r="F73" s="610"/>
      <c r="G73" s="610"/>
      <c r="H73" s="611"/>
    </row>
    <row r="74" spans="2:8" x14ac:dyDescent="0.2">
      <c r="B74" s="225" t="s">
        <v>109</v>
      </c>
      <c r="C74" s="593" t="str">
        <f t="shared" ref="C74:C79" si="0">D64</f>
        <v>*  Alta rotación de la Gerencia Media que impide dar cumplimiento al plan de auditorías.</v>
      </c>
      <c r="D74" s="594"/>
      <c r="E74" s="594"/>
      <c r="F74" s="594"/>
      <c r="G74" s="594"/>
      <c r="H74" s="595"/>
    </row>
    <row r="75" spans="2:8" x14ac:dyDescent="0.2">
      <c r="B75" s="225" t="s">
        <v>110</v>
      </c>
      <c r="C75" s="593" t="str">
        <f t="shared" si="0"/>
        <v>*  Falta de auditores internos que apoyen la ejecución del plan de auditorías</v>
      </c>
      <c r="D75" s="594"/>
      <c r="E75" s="594"/>
      <c r="F75" s="594"/>
      <c r="G75" s="594"/>
      <c r="H75" s="595"/>
    </row>
    <row r="76" spans="2:8" x14ac:dyDescent="0.2">
      <c r="B76" s="225" t="s">
        <v>111</v>
      </c>
      <c r="C76" s="593" t="str">
        <f t="shared" si="0"/>
        <v xml:space="preserve">• Conflictos de Intereses
</v>
      </c>
      <c r="D76" s="594"/>
      <c r="E76" s="594"/>
      <c r="F76" s="594"/>
      <c r="G76" s="594"/>
      <c r="H76" s="595"/>
    </row>
    <row r="77" spans="2:8" x14ac:dyDescent="0.2">
      <c r="B77" s="225" t="s">
        <v>226</v>
      </c>
      <c r="C77" s="593" t="str">
        <f t="shared" si="0"/>
        <v>• Falta de Ética e Idoneidad por parte del Auditor</v>
      </c>
      <c r="D77" s="594"/>
      <c r="E77" s="594"/>
      <c r="F77" s="594"/>
      <c r="G77" s="594"/>
      <c r="H77" s="595"/>
    </row>
    <row r="78" spans="2:8" x14ac:dyDescent="0.2">
      <c r="B78" s="225" t="s">
        <v>227</v>
      </c>
      <c r="C78" s="593" t="str">
        <f t="shared" si="0"/>
        <v>• Injerencias externas al determinar el alcance de la Auditoria</v>
      </c>
      <c r="D78" s="594"/>
      <c r="E78" s="594"/>
      <c r="F78" s="594"/>
      <c r="G78" s="594"/>
      <c r="H78" s="595"/>
    </row>
    <row r="79" spans="2:8" ht="13.5" thickBot="1" x14ac:dyDescent="0.25">
      <c r="B79" s="226" t="s">
        <v>228</v>
      </c>
      <c r="C79" s="596" t="str">
        <f t="shared" si="0"/>
        <v xml:space="preserve">• Alto volumen de trabajo
</v>
      </c>
      <c r="D79" s="597"/>
      <c r="E79" s="597"/>
      <c r="F79" s="597"/>
      <c r="G79" s="597"/>
      <c r="H79" s="598"/>
    </row>
    <row r="80" spans="2:8" x14ac:dyDescent="0.2">
      <c r="B80" s="80" t="s">
        <v>112</v>
      </c>
      <c r="C80" s="600">
        <f>H63</f>
        <v>0</v>
      </c>
      <c r="D80" s="600"/>
      <c r="E80" s="600"/>
      <c r="F80" s="600"/>
      <c r="G80" s="600"/>
      <c r="H80" s="601"/>
    </row>
    <row r="81" spans="2:8" x14ac:dyDescent="0.2">
      <c r="B81" s="81" t="s">
        <v>113</v>
      </c>
      <c r="C81" s="594">
        <v>0</v>
      </c>
      <c r="D81" s="594"/>
      <c r="E81" s="594"/>
      <c r="F81" s="594"/>
      <c r="G81" s="594"/>
      <c r="H81" s="595"/>
    </row>
    <row r="82" spans="2:8" ht="13.5" thickBot="1" x14ac:dyDescent="0.25">
      <c r="B82" s="82" t="s">
        <v>114</v>
      </c>
      <c r="C82" s="597">
        <f>H65</f>
        <v>0</v>
      </c>
      <c r="D82" s="597"/>
      <c r="E82" s="597"/>
      <c r="F82" s="597"/>
      <c r="G82" s="597"/>
      <c r="H82" s="598"/>
    </row>
    <row r="84" spans="2:8" ht="16.5" thickBot="1" x14ac:dyDescent="0.3">
      <c r="B84" s="190" t="s">
        <v>77</v>
      </c>
      <c r="C84" s="191" t="s">
        <v>243</v>
      </c>
      <c r="D84" s="191"/>
      <c r="E84" s="191"/>
      <c r="F84" s="191"/>
      <c r="G84" s="191"/>
      <c r="H84" s="191"/>
    </row>
    <row r="85" spans="2:8" ht="15.75" x14ac:dyDescent="0.25">
      <c r="B85" s="192"/>
      <c r="C85" s="192"/>
      <c r="D85" s="192"/>
      <c r="E85" s="192"/>
      <c r="F85" s="192"/>
      <c r="G85" s="192"/>
      <c r="H85" s="192"/>
    </row>
    <row r="86" spans="2:8" ht="15.75" x14ac:dyDescent="0.25">
      <c r="B86" s="192"/>
      <c r="C86" s="192"/>
      <c r="D86" s="193"/>
      <c r="E86" s="193"/>
      <c r="F86" s="193"/>
      <c r="G86" s="193"/>
      <c r="H86" s="193"/>
    </row>
    <row r="87" spans="2:8" ht="15.75" x14ac:dyDescent="0.2">
      <c r="B87" s="194" t="s">
        <v>78</v>
      </c>
      <c r="C87" s="589" t="s">
        <v>244</v>
      </c>
      <c r="D87" s="589"/>
      <c r="E87" s="589"/>
      <c r="F87" s="589"/>
      <c r="G87" s="589"/>
      <c r="H87" s="589"/>
    </row>
    <row r="88" spans="2:8" ht="16.5" thickBot="1" x14ac:dyDescent="0.3">
      <c r="B88" s="192"/>
      <c r="C88" s="192"/>
      <c r="D88" s="192"/>
      <c r="E88" s="192"/>
      <c r="F88" s="192"/>
      <c r="G88" s="192"/>
      <c r="H88" s="192"/>
    </row>
    <row r="89" spans="2:8" ht="16.5" thickBot="1" x14ac:dyDescent="0.3">
      <c r="B89" s="195" t="s">
        <v>79</v>
      </c>
      <c r="C89" s="196" t="s">
        <v>80</v>
      </c>
      <c r="D89" s="197" t="s">
        <v>81</v>
      </c>
      <c r="E89" s="192"/>
      <c r="F89" s="198" t="s">
        <v>82</v>
      </c>
      <c r="G89" s="199" t="s">
        <v>83</v>
      </c>
      <c r="H89" s="199" t="s">
        <v>81</v>
      </c>
    </row>
    <row r="90" spans="2:8" ht="78.75" x14ac:dyDescent="0.2">
      <c r="B90" s="233" t="s">
        <v>245</v>
      </c>
      <c r="C90" s="234" t="s">
        <v>178</v>
      </c>
      <c r="D90" s="235" t="s">
        <v>246</v>
      </c>
      <c r="E90" s="236"/>
      <c r="F90" s="237" t="s">
        <v>247</v>
      </c>
      <c r="G90" s="234" t="s">
        <v>178</v>
      </c>
      <c r="H90" s="238" t="s">
        <v>248</v>
      </c>
    </row>
    <row r="91" spans="2:8" ht="31.5" x14ac:dyDescent="0.25">
      <c r="B91" s="239" t="s">
        <v>249</v>
      </c>
      <c r="C91" s="240" t="s">
        <v>178</v>
      </c>
      <c r="D91" s="241" t="s">
        <v>250</v>
      </c>
      <c r="E91" s="236"/>
      <c r="F91" s="242"/>
      <c r="G91" s="242"/>
      <c r="H91" s="243"/>
    </row>
    <row r="92" spans="2:8" ht="47.25" x14ac:dyDescent="0.2">
      <c r="B92" s="244" t="s">
        <v>251</v>
      </c>
      <c r="C92" s="240" t="s">
        <v>178</v>
      </c>
      <c r="D92" s="241" t="s">
        <v>252</v>
      </c>
      <c r="E92" s="236"/>
      <c r="F92" s="244"/>
      <c r="G92" s="244"/>
      <c r="H92" s="245"/>
    </row>
    <row r="93" spans="2:8" ht="47.25" x14ac:dyDescent="0.2">
      <c r="B93" s="246" t="s">
        <v>253</v>
      </c>
      <c r="C93" s="240"/>
      <c r="D93" s="241" t="s">
        <v>254</v>
      </c>
      <c r="E93" s="236"/>
      <c r="F93" s="244"/>
      <c r="G93" s="244"/>
      <c r="H93" s="245"/>
    </row>
    <row r="94" spans="2:8" ht="31.5" x14ac:dyDescent="0.2">
      <c r="B94" s="623" t="s">
        <v>249</v>
      </c>
      <c r="C94" s="240"/>
      <c r="D94" s="241" t="s">
        <v>255</v>
      </c>
      <c r="E94" s="236"/>
      <c r="F94" s="239"/>
      <c r="G94" s="240"/>
      <c r="H94" s="241"/>
    </row>
    <row r="95" spans="2:8" ht="63" x14ac:dyDescent="0.2">
      <c r="B95" s="624"/>
      <c r="C95" s="240"/>
      <c r="D95" s="247" t="s">
        <v>256</v>
      </c>
      <c r="E95" s="236"/>
      <c r="F95" s="239"/>
      <c r="G95" s="240"/>
      <c r="H95" s="241"/>
    </row>
    <row r="96" spans="2:8" ht="47.25" x14ac:dyDescent="0.2">
      <c r="B96" s="625"/>
      <c r="C96" s="240"/>
      <c r="D96" s="247" t="s">
        <v>257</v>
      </c>
      <c r="E96" s="236"/>
      <c r="F96" s="239"/>
      <c r="G96" s="240"/>
      <c r="H96" s="241"/>
    </row>
    <row r="98" spans="2:8" ht="16.5" thickBot="1" x14ac:dyDescent="0.3">
      <c r="B98" s="61" t="s">
        <v>77</v>
      </c>
      <c r="C98" s="68" t="s">
        <v>265</v>
      </c>
      <c r="D98" s="68"/>
      <c r="E98" s="68"/>
      <c r="F98" s="68"/>
      <c r="G98" s="68"/>
      <c r="H98" s="68"/>
    </row>
    <row r="99" spans="2:8" ht="14.25" x14ac:dyDescent="0.2">
      <c r="B99" s="62"/>
      <c r="C99" s="60"/>
      <c r="D99" s="60"/>
      <c r="E99" s="60"/>
      <c r="F99" s="60"/>
      <c r="G99" s="60"/>
      <c r="H99" s="60"/>
    </row>
    <row r="100" spans="2:8" ht="14.25" x14ac:dyDescent="0.2">
      <c r="B100" s="60"/>
      <c r="C100" s="60"/>
      <c r="D100" s="67"/>
      <c r="E100" s="67"/>
      <c r="F100" s="67"/>
      <c r="G100" s="67"/>
      <c r="H100" s="67"/>
    </row>
    <row r="101" spans="2:8" ht="15" x14ac:dyDescent="0.2">
      <c r="B101" s="63" t="s">
        <v>78</v>
      </c>
      <c r="C101" s="588" t="s">
        <v>266</v>
      </c>
      <c r="D101" s="588"/>
      <c r="E101" s="588"/>
      <c r="F101" s="588"/>
      <c r="G101" s="588"/>
      <c r="H101" s="588"/>
    </row>
    <row r="102" spans="2:8" x14ac:dyDescent="0.2">
      <c r="B102" s="60"/>
      <c r="C102" s="60"/>
      <c r="D102" s="60"/>
      <c r="E102" s="60"/>
      <c r="F102" s="60"/>
      <c r="G102" s="60"/>
      <c r="H102" s="60"/>
    </row>
    <row r="103" spans="2:8" ht="14.25" x14ac:dyDescent="0.2">
      <c r="B103" s="211" t="s">
        <v>79</v>
      </c>
      <c r="C103" s="212" t="s">
        <v>80</v>
      </c>
      <c r="D103" s="213" t="s">
        <v>81</v>
      </c>
      <c r="E103" s="214"/>
      <c r="F103" s="215" t="s">
        <v>82</v>
      </c>
      <c r="G103" s="79" t="s">
        <v>83</v>
      </c>
      <c r="H103" s="79" t="s">
        <v>81</v>
      </c>
    </row>
    <row r="104" spans="2:8" ht="48" x14ac:dyDescent="0.2">
      <c r="B104" s="626" t="s">
        <v>267</v>
      </c>
      <c r="C104" s="217" t="s">
        <v>107</v>
      </c>
      <c r="D104" s="218" t="s">
        <v>268</v>
      </c>
      <c r="E104" s="76"/>
      <c r="F104" s="216"/>
      <c r="G104" s="217"/>
      <c r="H104" s="218"/>
    </row>
    <row r="105" spans="2:8" ht="24" x14ac:dyDescent="0.2">
      <c r="B105" s="627"/>
      <c r="C105" s="217" t="s">
        <v>107</v>
      </c>
      <c r="D105" s="218" t="s">
        <v>269</v>
      </c>
      <c r="E105" s="76"/>
      <c r="F105" s="76"/>
      <c r="G105" s="76"/>
      <c r="H105" s="76"/>
    </row>
    <row r="106" spans="2:8" ht="48" x14ac:dyDescent="0.2">
      <c r="B106" s="628" t="s">
        <v>270</v>
      </c>
      <c r="C106" s="217" t="s">
        <v>107</v>
      </c>
      <c r="D106" s="216" t="s">
        <v>271</v>
      </c>
      <c r="E106" s="76"/>
      <c r="F106" s="219"/>
      <c r="G106" s="217"/>
      <c r="H106" s="77"/>
    </row>
    <row r="107" spans="2:8" ht="36" x14ac:dyDescent="0.2">
      <c r="B107" s="629"/>
      <c r="C107" s="217" t="s">
        <v>107</v>
      </c>
      <c r="D107" s="77" t="s">
        <v>272</v>
      </c>
      <c r="E107" s="76"/>
      <c r="F107" s="219"/>
      <c r="G107" s="217"/>
      <c r="H107" s="77"/>
    </row>
    <row r="109" spans="2:8" ht="16.5" thickBot="1" x14ac:dyDescent="0.3">
      <c r="B109" s="61" t="s">
        <v>77</v>
      </c>
      <c r="C109" s="68" t="s">
        <v>286</v>
      </c>
      <c r="D109" s="68"/>
      <c r="E109" s="68"/>
      <c r="F109" s="68"/>
      <c r="G109" s="68"/>
      <c r="H109" s="68"/>
    </row>
    <row r="110" spans="2:8" ht="14.25" x14ac:dyDescent="0.2">
      <c r="B110" s="62"/>
      <c r="C110" s="60"/>
      <c r="D110" s="60"/>
      <c r="E110" s="60"/>
      <c r="F110" s="60"/>
      <c r="G110" s="60"/>
      <c r="H110" s="60"/>
    </row>
    <row r="111" spans="2:8" ht="14.25" x14ac:dyDescent="0.2">
      <c r="B111" s="60"/>
      <c r="C111" s="60"/>
      <c r="D111" s="67"/>
      <c r="E111" s="67"/>
      <c r="F111" s="67"/>
      <c r="G111" s="67"/>
      <c r="H111" s="67"/>
    </row>
    <row r="112" spans="2:8" ht="15" x14ac:dyDescent="0.2">
      <c r="B112" s="63" t="s">
        <v>78</v>
      </c>
      <c r="C112" s="588" t="s">
        <v>287</v>
      </c>
      <c r="D112" s="588"/>
      <c r="E112" s="588"/>
      <c r="F112" s="588"/>
      <c r="G112" s="588"/>
      <c r="H112" s="588"/>
    </row>
    <row r="113" spans="2:8" ht="13.5" thickBot="1" x14ac:dyDescent="0.25">
      <c r="B113" s="60"/>
      <c r="C113" s="60"/>
      <c r="D113" s="60"/>
      <c r="E113" s="60"/>
      <c r="F113" s="60"/>
      <c r="G113" s="60"/>
      <c r="H113" s="60"/>
    </row>
    <row r="114" spans="2:8" ht="15" thickBot="1" x14ac:dyDescent="0.25">
      <c r="B114" s="269" t="s">
        <v>79</v>
      </c>
      <c r="C114" s="270" t="s">
        <v>80</v>
      </c>
      <c r="D114" s="271" t="s">
        <v>81</v>
      </c>
      <c r="E114" s="62"/>
      <c r="F114" s="272" t="s">
        <v>82</v>
      </c>
      <c r="G114" s="273" t="s">
        <v>83</v>
      </c>
      <c r="H114" s="273" t="s">
        <v>81</v>
      </c>
    </row>
    <row r="115" spans="2:8" ht="48" x14ac:dyDescent="0.2">
      <c r="B115" s="274" t="s">
        <v>288</v>
      </c>
      <c r="C115" s="275"/>
      <c r="D115" s="276" t="s">
        <v>289</v>
      </c>
      <c r="E115" s="277"/>
      <c r="F115" s="278"/>
      <c r="G115" s="279"/>
      <c r="H115" s="218"/>
    </row>
    <row r="116" spans="2:8" ht="24" x14ac:dyDescent="0.2">
      <c r="B116" s="278" t="s">
        <v>290</v>
      </c>
      <c r="C116" s="279"/>
      <c r="D116" s="280" t="s">
        <v>291</v>
      </c>
      <c r="E116" s="277"/>
      <c r="F116" s="281" t="s">
        <v>292</v>
      </c>
      <c r="G116" s="282"/>
      <c r="H116" s="281"/>
    </row>
    <row r="117" spans="2:8" x14ac:dyDescent="0.2">
      <c r="B117" s="278"/>
      <c r="C117" s="279"/>
      <c r="D117" s="280" t="s">
        <v>293</v>
      </c>
      <c r="E117" s="277"/>
      <c r="F117" s="283"/>
      <c r="G117" s="284"/>
      <c r="H117" s="283"/>
    </row>
    <row r="118" spans="2:8" x14ac:dyDescent="0.2">
      <c r="B118" s="278"/>
      <c r="C118" s="279"/>
      <c r="D118" s="280" t="s">
        <v>293</v>
      </c>
      <c r="E118" s="277"/>
      <c r="F118" s="283"/>
      <c r="G118" s="284"/>
      <c r="H118" s="283"/>
    </row>
    <row r="119" spans="2:8" x14ac:dyDescent="0.2">
      <c r="B119" s="278" t="s">
        <v>294</v>
      </c>
      <c r="C119" s="279"/>
      <c r="D119" s="280" t="s">
        <v>295</v>
      </c>
      <c r="E119" s="277"/>
      <c r="F119" s="285" t="s">
        <v>296</v>
      </c>
      <c r="G119" s="286"/>
      <c r="H119" s="287"/>
    </row>
    <row r="120" spans="2:8" ht="36" x14ac:dyDescent="0.2">
      <c r="B120" s="278"/>
      <c r="C120" s="279"/>
      <c r="D120" s="280" t="s">
        <v>297</v>
      </c>
      <c r="E120" s="277"/>
      <c r="F120" s="285"/>
      <c r="G120" s="286"/>
      <c r="H120" s="287"/>
    </row>
    <row r="121" spans="2:8" ht="24" x14ac:dyDescent="0.2">
      <c r="B121" s="278"/>
      <c r="C121" s="279"/>
      <c r="D121" s="280" t="s">
        <v>298</v>
      </c>
      <c r="E121" s="277"/>
      <c r="F121" s="285"/>
      <c r="G121" s="286"/>
      <c r="H121" s="287"/>
    </row>
    <row r="122" spans="2:8" ht="24" x14ac:dyDescent="0.2">
      <c r="B122" s="278"/>
      <c r="C122" s="279"/>
      <c r="D122" s="280" t="s">
        <v>299</v>
      </c>
      <c r="E122" s="277"/>
      <c r="F122" s="285"/>
      <c r="G122" s="286"/>
      <c r="H122" s="287"/>
    </row>
    <row r="123" spans="2:8" ht="36" x14ac:dyDescent="0.2">
      <c r="B123" s="278"/>
      <c r="C123" s="288"/>
      <c r="D123" s="281" t="s">
        <v>300</v>
      </c>
      <c r="E123" s="277"/>
      <c r="F123" s="280" t="s">
        <v>301</v>
      </c>
      <c r="G123" s="286"/>
      <c r="H123" s="289"/>
    </row>
    <row r="124" spans="2:8" ht="24.75" thickBot="1" x14ac:dyDescent="0.25">
      <c r="B124" s="278" t="s">
        <v>302</v>
      </c>
      <c r="C124" s="279"/>
      <c r="D124" s="289" t="s">
        <v>303</v>
      </c>
      <c r="E124" s="277"/>
      <c r="F124" s="290" t="s">
        <v>304</v>
      </c>
      <c r="G124" s="291"/>
      <c r="H124" s="289"/>
    </row>
    <row r="125" spans="2:8" ht="24.75" thickBot="1" x14ac:dyDescent="0.25">
      <c r="B125" s="278" t="s">
        <v>305</v>
      </c>
      <c r="C125" s="279"/>
      <c r="D125" s="289" t="s">
        <v>306</v>
      </c>
      <c r="E125" s="277"/>
      <c r="F125" s="292" t="s">
        <v>307</v>
      </c>
      <c r="G125" s="291"/>
      <c r="H125" s="289"/>
    </row>
    <row r="126" spans="2:8" ht="36" x14ac:dyDescent="0.2">
      <c r="B126" s="293"/>
      <c r="C126" s="294"/>
      <c r="D126" s="289" t="s">
        <v>308</v>
      </c>
      <c r="E126" s="295"/>
      <c r="F126" s="296"/>
      <c r="G126" s="297"/>
      <c r="H126" s="298"/>
    </row>
    <row r="127" spans="2:8" ht="36.75" thickBot="1" x14ac:dyDescent="0.25">
      <c r="B127" s="299" t="s">
        <v>309</v>
      </c>
      <c r="C127" s="300"/>
      <c r="D127" s="301" t="s">
        <v>310</v>
      </c>
      <c r="E127" s="295"/>
      <c r="F127" s="302" t="s">
        <v>311</v>
      </c>
      <c r="G127" s="303"/>
      <c r="H127" s="304"/>
    </row>
    <row r="128" spans="2:8" ht="13.5" x14ac:dyDescent="0.2">
      <c r="B128" s="305"/>
      <c r="C128" s="306"/>
      <c r="D128" s="307"/>
      <c r="E128" s="295"/>
      <c r="F128" s="308"/>
      <c r="G128" s="309"/>
      <c r="H128" s="310"/>
    </row>
    <row r="129" spans="2:8" ht="13.5" x14ac:dyDescent="0.2">
      <c r="B129" s="305" t="s">
        <v>312</v>
      </c>
      <c r="C129" s="306"/>
      <c r="D129" s="307"/>
      <c r="E129" s="295"/>
      <c r="F129" s="308"/>
      <c r="G129" s="309"/>
      <c r="H129" s="310"/>
    </row>
    <row r="130" spans="2:8" ht="13.5" x14ac:dyDescent="0.2">
      <c r="B130" s="305" t="s">
        <v>313</v>
      </c>
      <c r="C130" s="306"/>
      <c r="D130" s="307"/>
      <c r="E130" s="295"/>
      <c r="F130" s="308"/>
      <c r="G130" s="309"/>
      <c r="H130" s="310"/>
    </row>
    <row r="131" spans="2:8" ht="13.5" x14ac:dyDescent="0.2">
      <c r="B131" s="305"/>
      <c r="C131" s="306"/>
      <c r="D131" s="307"/>
      <c r="E131" s="295"/>
      <c r="F131" s="308"/>
      <c r="G131" s="309"/>
      <c r="H131" s="310"/>
    </row>
    <row r="132" spans="2:8" x14ac:dyDescent="0.2">
      <c r="B132" s="60"/>
      <c r="C132" s="60"/>
      <c r="D132" s="60"/>
      <c r="E132" s="60"/>
      <c r="F132" s="60"/>
      <c r="G132" s="60"/>
      <c r="H132" s="60"/>
    </row>
    <row r="133" spans="2:8" ht="18.75" thickBot="1" x14ac:dyDescent="0.25">
      <c r="B133" s="602" t="s">
        <v>84</v>
      </c>
      <c r="C133" s="602"/>
      <c r="D133" s="602"/>
      <c r="E133" s="65"/>
      <c r="F133" s="602"/>
      <c r="G133" s="602"/>
      <c r="H133" s="602"/>
    </row>
    <row r="134" spans="2:8" ht="15.75" x14ac:dyDescent="0.25">
      <c r="B134" s="311" t="s">
        <v>314</v>
      </c>
      <c r="C134" s="609" t="str">
        <f>D115</f>
        <v xml:space="preserve">No se tiene en cuenta el plan de desarrollo nacional ni la planeación del sector en la definición de la planeación institucional de rtvc </v>
      </c>
      <c r="D134" s="610"/>
      <c r="E134" s="610"/>
      <c r="F134" s="610"/>
      <c r="G134" s="610"/>
      <c r="H134" s="611"/>
    </row>
    <row r="135" spans="2:8" ht="15.75" x14ac:dyDescent="0.25">
      <c r="B135" s="312" t="s">
        <v>315</v>
      </c>
      <c r="C135" s="593" t="str">
        <f>D116</f>
        <v>Falta de seguimiento al cumplimiento de la planeación</v>
      </c>
      <c r="D135" s="594"/>
      <c r="E135" s="594"/>
      <c r="F135" s="594"/>
      <c r="G135" s="594"/>
      <c r="H135" s="595"/>
    </row>
    <row r="136" spans="2:8" ht="16.5" thickBot="1" x14ac:dyDescent="0.3">
      <c r="B136" s="312" t="s">
        <v>316</v>
      </c>
      <c r="C136" s="606" t="str">
        <f>D119</f>
        <v>Desconocimiento de la normatividad.</v>
      </c>
      <c r="D136" s="607"/>
      <c r="E136" s="607"/>
      <c r="F136" s="607"/>
      <c r="G136" s="607"/>
      <c r="H136" s="608"/>
    </row>
    <row r="137" spans="2:8" ht="16.5" thickBot="1" x14ac:dyDescent="0.3">
      <c r="B137" s="312" t="s">
        <v>317</v>
      </c>
      <c r="C137" s="612"/>
      <c r="D137" s="613"/>
      <c r="E137" s="613"/>
      <c r="F137" s="613"/>
      <c r="G137" s="613"/>
      <c r="H137" s="614"/>
    </row>
    <row r="138" spans="2:8" ht="15.75" x14ac:dyDescent="0.25">
      <c r="B138" s="312" t="s">
        <v>318</v>
      </c>
      <c r="C138" s="599" t="str">
        <f>D124</f>
        <v>Actitud pasiva frente asumir nuevos retos, adaptarse a los cambios</v>
      </c>
      <c r="D138" s="600"/>
      <c r="E138" s="600"/>
      <c r="F138" s="600"/>
      <c r="G138" s="600"/>
      <c r="H138" s="601"/>
    </row>
    <row r="139" spans="2:8" ht="15.75" x14ac:dyDescent="0.25">
      <c r="B139" s="312" t="s">
        <v>319</v>
      </c>
      <c r="C139" s="593" t="str">
        <f>D125</f>
        <v>Cultura de Resistencia al cambio</v>
      </c>
      <c r="D139" s="594"/>
      <c r="E139" s="594"/>
      <c r="F139" s="594"/>
      <c r="G139" s="594"/>
      <c r="H139" s="595"/>
    </row>
    <row r="140" spans="2:8" ht="16.5" thickBot="1" x14ac:dyDescent="0.3">
      <c r="B140" s="313" t="s">
        <v>320</v>
      </c>
      <c r="C140" s="596" t="str">
        <f>D126</f>
        <v>Apatia o falta de interes por proponer o participar en las actividades de mejoramiento de rtvc</v>
      </c>
      <c r="D140" s="597"/>
      <c r="E140" s="597"/>
      <c r="F140" s="597"/>
      <c r="G140" s="597"/>
      <c r="H140" s="598"/>
    </row>
    <row r="141" spans="2:8" ht="15.75" x14ac:dyDescent="0.25">
      <c r="B141" s="314" t="s">
        <v>321</v>
      </c>
      <c r="C141" s="609">
        <f>H115</f>
        <v>0</v>
      </c>
      <c r="D141" s="610"/>
      <c r="E141" s="610"/>
      <c r="F141" s="610"/>
      <c r="G141" s="610"/>
      <c r="H141" s="611"/>
    </row>
    <row r="142" spans="2:8" ht="15.75" x14ac:dyDescent="0.25">
      <c r="B142" s="312" t="s">
        <v>322</v>
      </c>
      <c r="C142" s="593">
        <f>H116</f>
        <v>0</v>
      </c>
      <c r="D142" s="594"/>
      <c r="E142" s="594"/>
      <c r="F142" s="594"/>
      <c r="G142" s="594"/>
      <c r="H142" s="595"/>
    </row>
    <row r="143" spans="2:8" ht="16.5" thickBot="1" x14ac:dyDescent="0.3">
      <c r="B143" s="313" t="s">
        <v>323</v>
      </c>
      <c r="C143" s="596">
        <f>H119</f>
        <v>0</v>
      </c>
      <c r="D143" s="597"/>
      <c r="E143" s="597"/>
      <c r="F143" s="597"/>
      <c r="G143" s="597"/>
      <c r="H143" s="598"/>
    </row>
    <row r="146" spans="2:8" ht="16.5" thickBot="1" x14ac:dyDescent="0.3">
      <c r="B146" s="321" t="s">
        <v>77</v>
      </c>
      <c r="C146" s="320" t="s">
        <v>333</v>
      </c>
      <c r="D146" s="320"/>
      <c r="E146" s="320"/>
      <c r="F146" s="320"/>
      <c r="G146" s="320"/>
      <c r="H146" s="320"/>
    </row>
    <row r="147" spans="2:8" ht="15.75" x14ac:dyDescent="0.25">
      <c r="B147" s="322"/>
      <c r="C147" s="322"/>
      <c r="D147" s="322"/>
      <c r="E147" s="322"/>
      <c r="F147" s="322"/>
      <c r="G147" s="322"/>
      <c r="H147" s="322"/>
    </row>
    <row r="148" spans="2:8" ht="15.75" x14ac:dyDescent="0.25">
      <c r="B148" s="322"/>
      <c r="C148" s="322"/>
      <c r="D148" s="323"/>
      <c r="E148" s="323"/>
      <c r="F148" s="323"/>
      <c r="G148" s="323"/>
      <c r="H148" s="323"/>
    </row>
    <row r="149" spans="2:8" ht="15.75" x14ac:dyDescent="0.2">
      <c r="B149" s="324" t="s">
        <v>78</v>
      </c>
      <c r="C149" s="589" t="s">
        <v>334</v>
      </c>
      <c r="D149" s="589"/>
      <c r="E149" s="589"/>
      <c r="F149" s="589"/>
      <c r="G149" s="589"/>
      <c r="H149" s="589"/>
    </row>
    <row r="150" spans="2:8" ht="16.5" thickBot="1" x14ac:dyDescent="0.3">
      <c r="B150" s="322"/>
      <c r="C150" s="322"/>
      <c r="D150" s="322"/>
      <c r="E150" s="322"/>
      <c r="F150" s="322"/>
      <c r="G150" s="322"/>
      <c r="H150" s="322"/>
    </row>
    <row r="151" spans="2:8" ht="15.75" x14ac:dyDescent="0.25">
      <c r="B151" s="325" t="s">
        <v>79</v>
      </c>
      <c r="C151" s="326" t="s">
        <v>80</v>
      </c>
      <c r="D151" s="327" t="s">
        <v>81</v>
      </c>
      <c r="E151" s="322"/>
      <c r="F151" s="328" t="s">
        <v>82</v>
      </c>
      <c r="G151" s="331" t="s">
        <v>83</v>
      </c>
      <c r="H151" s="331" t="s">
        <v>81</v>
      </c>
    </row>
    <row r="152" spans="2:8" ht="15.75" x14ac:dyDescent="0.2">
      <c r="B152" s="330" t="s">
        <v>335</v>
      </c>
      <c r="C152" s="332" t="s">
        <v>178</v>
      </c>
      <c r="D152" s="341" t="s">
        <v>336</v>
      </c>
      <c r="E152" s="334"/>
      <c r="F152" s="335"/>
      <c r="G152" s="332"/>
      <c r="H152" s="336"/>
    </row>
    <row r="153" spans="2:8" ht="47.25" x14ac:dyDescent="0.2">
      <c r="B153" s="335" t="s">
        <v>337</v>
      </c>
      <c r="C153" s="332" t="s">
        <v>178</v>
      </c>
      <c r="D153" s="336" t="s">
        <v>338</v>
      </c>
      <c r="E153" s="334"/>
      <c r="F153" s="334"/>
      <c r="G153" s="334"/>
      <c r="H153" s="334"/>
    </row>
    <row r="154" spans="2:8" ht="31.5" x14ac:dyDescent="0.2">
      <c r="B154" s="335" t="s">
        <v>339</v>
      </c>
      <c r="C154" s="332" t="s">
        <v>178</v>
      </c>
      <c r="D154" s="336" t="s">
        <v>340</v>
      </c>
      <c r="E154" s="334"/>
      <c r="F154" s="334"/>
      <c r="G154" s="334"/>
      <c r="H154" s="334"/>
    </row>
    <row r="156" spans="2:8" ht="16.5" thickBot="1" x14ac:dyDescent="0.3">
      <c r="B156" s="321" t="s">
        <v>77</v>
      </c>
      <c r="C156" s="320" t="s">
        <v>348</v>
      </c>
      <c r="D156" s="320"/>
      <c r="E156" s="320"/>
      <c r="F156" s="320"/>
      <c r="G156" s="320"/>
      <c r="H156" s="320"/>
    </row>
    <row r="157" spans="2:8" ht="15.75" x14ac:dyDescent="0.25">
      <c r="B157" s="322"/>
      <c r="C157" s="322"/>
      <c r="D157" s="322"/>
      <c r="E157" s="322"/>
      <c r="F157" s="322"/>
      <c r="G157" s="322"/>
      <c r="H157" s="322"/>
    </row>
    <row r="158" spans="2:8" ht="15.75" x14ac:dyDescent="0.25">
      <c r="B158" s="350"/>
      <c r="C158" s="351"/>
      <c r="D158" s="352"/>
      <c r="E158" s="352"/>
      <c r="F158" s="352"/>
      <c r="G158" s="353"/>
      <c r="H158" s="353"/>
    </row>
    <row r="159" spans="2:8" ht="15.75" x14ac:dyDescent="0.2">
      <c r="B159" s="324" t="s">
        <v>78</v>
      </c>
      <c r="C159" s="589" t="s">
        <v>349</v>
      </c>
      <c r="D159" s="589"/>
      <c r="E159" s="589"/>
      <c r="F159" s="589"/>
      <c r="G159" s="589"/>
      <c r="H159" s="589"/>
    </row>
    <row r="160" spans="2:8" ht="16.5" thickBot="1" x14ac:dyDescent="0.3">
      <c r="B160" s="322"/>
      <c r="C160" s="322"/>
      <c r="D160" s="322"/>
      <c r="E160" s="322"/>
      <c r="F160" s="322"/>
      <c r="G160" s="322"/>
      <c r="H160" s="322"/>
    </row>
    <row r="161" spans="2:8" ht="16.5" thickBot="1" x14ac:dyDescent="0.3">
      <c r="B161" s="325" t="s">
        <v>79</v>
      </c>
      <c r="C161" s="326" t="s">
        <v>80</v>
      </c>
      <c r="D161" s="327" t="s">
        <v>81</v>
      </c>
      <c r="E161" s="322"/>
      <c r="F161" s="328" t="s">
        <v>82</v>
      </c>
      <c r="G161" s="354" t="s">
        <v>83</v>
      </c>
      <c r="H161" s="354" t="s">
        <v>81</v>
      </c>
    </row>
    <row r="162" spans="2:8" ht="31.5" x14ac:dyDescent="0.2">
      <c r="B162" s="619" t="s">
        <v>350</v>
      </c>
      <c r="C162" s="234" t="s">
        <v>107</v>
      </c>
      <c r="D162" s="241" t="s">
        <v>351</v>
      </c>
      <c r="E162" s="236"/>
      <c r="F162" s="355"/>
      <c r="G162" s="356"/>
      <c r="H162" s="357"/>
    </row>
    <row r="163" spans="2:8" ht="78.75" x14ac:dyDescent="0.2">
      <c r="B163" s="620"/>
      <c r="C163" s="240" t="s">
        <v>107</v>
      </c>
      <c r="D163" s="358" t="s">
        <v>352</v>
      </c>
      <c r="E163" s="236"/>
      <c r="F163" s="245"/>
      <c r="G163" s="245"/>
      <c r="H163" s="245"/>
    </row>
    <row r="164" spans="2:8" ht="110.25" x14ac:dyDescent="0.2">
      <c r="B164" s="621" t="s">
        <v>353</v>
      </c>
      <c r="C164" s="332" t="s">
        <v>107</v>
      </c>
      <c r="D164" s="359" t="s">
        <v>354</v>
      </c>
      <c r="E164" s="236"/>
      <c r="F164" s="245"/>
      <c r="G164" s="360"/>
      <c r="H164" s="360"/>
    </row>
    <row r="165" spans="2:8" ht="31.5" x14ac:dyDescent="0.2">
      <c r="B165" s="621"/>
      <c r="C165" s="332" t="s">
        <v>107</v>
      </c>
      <c r="D165" s="333" t="s">
        <v>355</v>
      </c>
      <c r="E165" s="236"/>
      <c r="F165" s="245"/>
      <c r="G165" s="360"/>
      <c r="H165" s="360"/>
    </row>
    <row r="166" spans="2:8" ht="15.75" x14ac:dyDescent="0.2">
      <c r="B166" s="335"/>
      <c r="C166" s="332"/>
      <c r="D166" s="333"/>
      <c r="E166" s="236"/>
      <c r="F166" s="361"/>
      <c r="G166" s="362"/>
      <c r="H166" s="363"/>
    </row>
    <row r="167" spans="2:8" ht="15.75" x14ac:dyDescent="0.2">
      <c r="B167" s="335"/>
      <c r="C167" s="332"/>
      <c r="D167" s="333"/>
      <c r="E167" s="236"/>
      <c r="F167" s="361"/>
      <c r="G167" s="362"/>
      <c r="H167" s="363"/>
    </row>
    <row r="168" spans="2:8" ht="15.75" x14ac:dyDescent="0.2">
      <c r="B168" s="335"/>
      <c r="C168" s="332"/>
      <c r="D168" s="333"/>
      <c r="E168" s="236"/>
      <c r="F168" s="361"/>
      <c r="G168" s="362"/>
      <c r="H168" s="363"/>
    </row>
    <row r="169" spans="2:8" ht="15.75" x14ac:dyDescent="0.2">
      <c r="B169" s="335"/>
      <c r="C169" s="337"/>
      <c r="D169" s="338"/>
      <c r="E169" s="236"/>
      <c r="F169" s="361"/>
      <c r="G169" s="362"/>
      <c r="H169" s="241"/>
    </row>
    <row r="170" spans="2:8" ht="15.75" x14ac:dyDescent="0.25">
      <c r="B170" s="335"/>
      <c r="C170" s="337"/>
      <c r="D170" s="335"/>
      <c r="E170" s="322"/>
      <c r="F170" s="364"/>
      <c r="G170" s="365"/>
      <c r="H170" s="241"/>
    </row>
    <row r="171" spans="2:8" ht="15.75" x14ac:dyDescent="0.25">
      <c r="B171" s="335"/>
      <c r="C171" s="337"/>
      <c r="D171" s="335"/>
      <c r="E171" s="322"/>
      <c r="F171" s="366"/>
      <c r="G171" s="367"/>
      <c r="H171" s="368"/>
    </row>
    <row r="172" spans="2:8" ht="31.5" x14ac:dyDescent="0.25">
      <c r="B172" s="622" t="s">
        <v>356</v>
      </c>
      <c r="C172" s="337" t="s">
        <v>107</v>
      </c>
      <c r="D172" s="335" t="s">
        <v>357</v>
      </c>
      <c r="E172" s="322"/>
      <c r="F172" s="339" t="s">
        <v>358</v>
      </c>
      <c r="G172" s="340"/>
      <c r="H172" s="335"/>
    </row>
    <row r="173" spans="2:8" ht="15.75" x14ac:dyDescent="0.25">
      <c r="B173" s="622"/>
      <c r="C173" s="337" t="s">
        <v>107</v>
      </c>
      <c r="D173" s="335" t="s">
        <v>359</v>
      </c>
      <c r="E173" s="322"/>
      <c r="F173" s="339"/>
      <c r="G173" s="340"/>
      <c r="H173" s="335"/>
    </row>
    <row r="174" spans="2:8" ht="63" x14ac:dyDescent="0.25">
      <c r="B174" s="622"/>
      <c r="C174" s="337" t="s">
        <v>107</v>
      </c>
      <c r="D174" s="335" t="s">
        <v>360</v>
      </c>
      <c r="E174" s="322"/>
      <c r="F174" s="339"/>
      <c r="G174" s="340"/>
      <c r="H174" s="335"/>
    </row>
    <row r="176" spans="2:8" ht="16.5" thickBot="1" x14ac:dyDescent="0.3">
      <c r="B176" s="397" t="s">
        <v>77</v>
      </c>
      <c r="C176" s="396" t="s">
        <v>369</v>
      </c>
      <c r="D176" s="413"/>
      <c r="E176" s="396"/>
      <c r="F176" s="396"/>
      <c r="G176" s="396"/>
      <c r="H176" s="396"/>
    </row>
    <row r="177" spans="2:8" ht="15.75" x14ac:dyDescent="0.25">
      <c r="B177" s="398"/>
      <c r="C177" s="398"/>
      <c r="D177" s="398"/>
      <c r="E177" s="398"/>
      <c r="F177" s="398"/>
      <c r="G177" s="398"/>
      <c r="H177" s="398"/>
    </row>
    <row r="178" spans="2:8" ht="15.75" x14ac:dyDescent="0.25">
      <c r="B178" s="398"/>
      <c r="C178" s="398"/>
      <c r="D178" s="399"/>
      <c r="E178" s="399"/>
      <c r="F178" s="399"/>
      <c r="G178" s="399"/>
      <c r="H178" s="399"/>
    </row>
    <row r="179" spans="2:8" ht="15.75" x14ac:dyDescent="0.2">
      <c r="B179" s="400" t="s">
        <v>78</v>
      </c>
      <c r="C179" s="589" t="s">
        <v>370</v>
      </c>
      <c r="D179" s="589"/>
      <c r="E179" s="589"/>
      <c r="F179" s="589"/>
      <c r="G179" s="589"/>
      <c r="H179" s="589"/>
    </row>
    <row r="180" spans="2:8" ht="15.75" x14ac:dyDescent="0.25">
      <c r="B180" s="398"/>
      <c r="C180" s="398"/>
      <c r="D180" s="398"/>
      <c r="E180" s="398"/>
      <c r="F180" s="398"/>
      <c r="G180" s="398"/>
      <c r="H180" s="398"/>
    </row>
    <row r="181" spans="2:8" ht="15.75" x14ac:dyDescent="0.25">
      <c r="B181" s="401" t="s">
        <v>79</v>
      </c>
      <c r="C181" s="401" t="s">
        <v>80</v>
      </c>
      <c r="D181" s="402" t="s">
        <v>81</v>
      </c>
      <c r="E181" s="403"/>
      <c r="F181" s="404" t="s">
        <v>82</v>
      </c>
      <c r="G181" s="404" t="s">
        <v>83</v>
      </c>
      <c r="H181" s="404" t="s">
        <v>81</v>
      </c>
    </row>
    <row r="182" spans="2:8" ht="141.75" x14ac:dyDescent="0.25">
      <c r="B182" s="405"/>
      <c r="C182" s="406" t="s">
        <v>178</v>
      </c>
      <c r="D182" s="395"/>
      <c r="E182" s="403"/>
      <c r="F182" s="407" t="s">
        <v>371</v>
      </c>
      <c r="G182" s="406" t="s">
        <v>178</v>
      </c>
      <c r="H182" s="395" t="s">
        <v>372</v>
      </c>
    </row>
    <row r="183" spans="2:8" ht="78.75" x14ac:dyDescent="0.25">
      <c r="B183" s="405" t="s">
        <v>373</v>
      </c>
      <c r="C183" s="406" t="s">
        <v>178</v>
      </c>
      <c r="D183" s="395" t="s">
        <v>374</v>
      </c>
      <c r="E183" s="403"/>
      <c r="F183" s="403"/>
      <c r="G183" s="403"/>
      <c r="H183" s="403"/>
    </row>
    <row r="184" spans="2:8" ht="126" x14ac:dyDescent="0.25">
      <c r="B184" s="405" t="s">
        <v>375</v>
      </c>
      <c r="C184" s="406" t="s">
        <v>178</v>
      </c>
      <c r="D184" s="395" t="s">
        <v>376</v>
      </c>
      <c r="E184" s="403"/>
      <c r="F184" s="408"/>
      <c r="G184" s="406"/>
      <c r="H184" s="405"/>
    </row>
    <row r="185" spans="2:8" ht="94.5" x14ac:dyDescent="0.25">
      <c r="B185" s="411" t="s">
        <v>377</v>
      </c>
      <c r="C185" s="412" t="s">
        <v>107</v>
      </c>
      <c r="D185" s="395" t="s">
        <v>378</v>
      </c>
      <c r="E185" s="403"/>
      <c r="F185" s="408"/>
      <c r="G185" s="406"/>
      <c r="H185" s="405"/>
    </row>
    <row r="186" spans="2:8" ht="47.25" x14ac:dyDescent="0.25">
      <c r="B186" s="411" t="s">
        <v>379</v>
      </c>
      <c r="C186" s="412" t="s">
        <v>107</v>
      </c>
      <c r="D186" s="395" t="s">
        <v>380</v>
      </c>
      <c r="E186" s="403"/>
      <c r="F186" s="408"/>
      <c r="G186" s="409"/>
      <c r="H186" s="405"/>
    </row>
    <row r="187" spans="2:8" ht="63" x14ac:dyDescent="0.25">
      <c r="B187" s="411" t="s">
        <v>381</v>
      </c>
      <c r="C187" s="412" t="s">
        <v>107</v>
      </c>
      <c r="D187" s="395" t="s">
        <v>382</v>
      </c>
      <c r="E187" s="403"/>
      <c r="F187" s="408"/>
      <c r="G187" s="409"/>
      <c r="H187" s="405"/>
    </row>
    <row r="188" spans="2:8" ht="47.25" x14ac:dyDescent="0.25">
      <c r="B188" s="411" t="s">
        <v>383</v>
      </c>
      <c r="C188" s="412" t="s">
        <v>107</v>
      </c>
      <c r="D188" s="395" t="s">
        <v>384</v>
      </c>
      <c r="E188" s="403"/>
      <c r="F188" s="408"/>
      <c r="G188" s="409"/>
      <c r="H188" s="405"/>
    </row>
    <row r="189" spans="2:8" ht="18.75" thickBot="1" x14ac:dyDescent="0.25">
      <c r="B189" s="602" t="s">
        <v>84</v>
      </c>
      <c r="C189" s="602"/>
      <c r="D189" s="602"/>
      <c r="E189" s="386"/>
      <c r="F189" s="602"/>
      <c r="G189" s="602"/>
      <c r="H189" s="602"/>
    </row>
    <row r="190" spans="2:8" x14ac:dyDescent="0.2">
      <c r="B190" s="391" t="s">
        <v>108</v>
      </c>
      <c r="C190" s="610">
        <v>0</v>
      </c>
      <c r="D190" s="610"/>
      <c r="E190" s="610"/>
      <c r="F190" s="610"/>
      <c r="G190" s="610"/>
      <c r="H190" s="611"/>
    </row>
    <row r="191" spans="2:8" x14ac:dyDescent="0.2">
      <c r="B191" s="392" t="s">
        <v>109</v>
      </c>
      <c r="C191" s="594" t="s">
        <v>374</v>
      </c>
      <c r="D191" s="594"/>
      <c r="E191" s="594"/>
      <c r="F191" s="594"/>
      <c r="G191" s="594"/>
      <c r="H191" s="595"/>
    </row>
    <row r="192" spans="2:8" x14ac:dyDescent="0.2">
      <c r="B192" s="392" t="s">
        <v>110</v>
      </c>
      <c r="C192" s="594" t="s">
        <v>376</v>
      </c>
      <c r="D192" s="594"/>
      <c r="E192" s="594"/>
      <c r="F192" s="594"/>
      <c r="G192" s="594"/>
      <c r="H192" s="595"/>
    </row>
    <row r="193" spans="2:8" x14ac:dyDescent="0.2">
      <c r="B193" s="392" t="s">
        <v>111</v>
      </c>
      <c r="C193" s="594" t="s">
        <v>378</v>
      </c>
      <c r="D193" s="594"/>
      <c r="E193" s="594"/>
      <c r="F193" s="594"/>
      <c r="G193" s="594"/>
      <c r="H193" s="595"/>
    </row>
    <row r="194" spans="2:8" x14ac:dyDescent="0.2">
      <c r="B194" s="392" t="s">
        <v>226</v>
      </c>
      <c r="C194" s="594" t="s">
        <v>380</v>
      </c>
      <c r="D194" s="594"/>
      <c r="E194" s="594"/>
      <c r="F194" s="594"/>
      <c r="G194" s="594"/>
      <c r="H194" s="595"/>
    </row>
    <row r="195" spans="2:8" x14ac:dyDescent="0.2">
      <c r="B195" s="392" t="s">
        <v>227</v>
      </c>
      <c r="C195" s="594"/>
      <c r="D195" s="594"/>
      <c r="E195" s="594"/>
      <c r="F195" s="594"/>
      <c r="G195" s="594"/>
      <c r="H195" s="595"/>
    </row>
    <row r="196" spans="2:8" ht="13.5" thickBot="1" x14ac:dyDescent="0.25">
      <c r="B196" s="394" t="s">
        <v>228</v>
      </c>
      <c r="C196" s="607" t="e">
        <v>#REF!</v>
      </c>
      <c r="D196" s="607"/>
      <c r="E196" s="607"/>
      <c r="F196" s="607"/>
      <c r="G196" s="607"/>
      <c r="H196" s="608"/>
    </row>
    <row r="197" spans="2:8" x14ac:dyDescent="0.2">
      <c r="B197" s="391" t="s">
        <v>112</v>
      </c>
      <c r="C197" s="610" t="s">
        <v>372</v>
      </c>
      <c r="D197" s="610"/>
      <c r="E197" s="610"/>
      <c r="F197" s="610"/>
      <c r="G197" s="610"/>
      <c r="H197" s="611"/>
    </row>
    <row r="198" spans="2:8" x14ac:dyDescent="0.2">
      <c r="B198" s="392" t="s">
        <v>113</v>
      </c>
      <c r="C198" s="594">
        <v>0</v>
      </c>
      <c r="D198" s="594"/>
      <c r="E198" s="594"/>
      <c r="F198" s="594"/>
      <c r="G198" s="594"/>
      <c r="H198" s="595"/>
    </row>
    <row r="199" spans="2:8" ht="13.5" thickBot="1" x14ac:dyDescent="0.25">
      <c r="B199" s="393" t="s">
        <v>114</v>
      </c>
      <c r="C199" s="597">
        <v>0</v>
      </c>
      <c r="D199" s="597"/>
      <c r="E199" s="597"/>
      <c r="F199" s="597"/>
      <c r="G199" s="597"/>
      <c r="H199" s="598"/>
    </row>
    <row r="200" spans="2:8" ht="15.75" x14ac:dyDescent="0.25">
      <c r="B200" s="387"/>
      <c r="C200" s="388"/>
      <c r="D200" s="388"/>
      <c r="E200" s="388"/>
      <c r="F200" s="388"/>
      <c r="G200" s="388"/>
      <c r="H200" s="388"/>
    </row>
    <row r="201" spans="2:8" ht="15.75" x14ac:dyDescent="0.25">
      <c r="B201" s="387"/>
      <c r="C201" s="388"/>
      <c r="D201" s="388"/>
      <c r="E201" s="388"/>
      <c r="F201" s="388"/>
      <c r="G201" s="388"/>
      <c r="H201" s="388"/>
    </row>
    <row r="202" spans="2:8" x14ac:dyDescent="0.2">
      <c r="B202" s="385"/>
      <c r="C202" s="385"/>
      <c r="D202" s="385"/>
      <c r="E202" s="385"/>
      <c r="F202" s="385"/>
      <c r="G202" s="385"/>
      <c r="H202" s="385"/>
    </row>
    <row r="203" spans="2:8" x14ac:dyDescent="0.2">
      <c r="B203" s="618" t="s">
        <v>85</v>
      </c>
      <c r="C203" s="618"/>
      <c r="D203" s="618"/>
      <c r="E203" s="618"/>
      <c r="F203" s="618"/>
      <c r="G203" s="618"/>
      <c r="H203" s="618"/>
    </row>
    <row r="204" spans="2:8" x14ac:dyDescent="0.2">
      <c r="B204" s="385"/>
      <c r="C204" s="385"/>
      <c r="D204" s="385"/>
      <c r="E204" s="385"/>
      <c r="F204" s="385"/>
      <c r="G204" s="385"/>
      <c r="H204" s="385"/>
    </row>
    <row r="206" spans="2:8" ht="16.5" thickBot="1" x14ac:dyDescent="0.3">
      <c r="B206" s="433" t="s">
        <v>77</v>
      </c>
      <c r="C206" s="446" t="s">
        <v>399</v>
      </c>
      <c r="D206" s="446"/>
      <c r="E206" s="446"/>
      <c r="F206" s="446"/>
      <c r="G206" s="446"/>
      <c r="H206" s="446"/>
    </row>
    <row r="207" spans="2:8" ht="14.25" x14ac:dyDescent="0.2">
      <c r="B207" s="434"/>
      <c r="C207" s="432"/>
      <c r="D207" s="432"/>
      <c r="E207" s="432"/>
      <c r="F207" s="432"/>
      <c r="G207" s="432"/>
      <c r="H207" s="432"/>
    </row>
    <row r="208" spans="2:8" ht="14.25" x14ac:dyDescent="0.2">
      <c r="B208" s="432"/>
      <c r="C208" s="432"/>
      <c r="D208" s="445"/>
      <c r="E208" s="445"/>
      <c r="F208" s="445"/>
      <c r="G208" s="445"/>
      <c r="H208" s="445"/>
    </row>
    <row r="209" spans="2:8" ht="15" x14ac:dyDescent="0.2">
      <c r="B209" s="435" t="s">
        <v>78</v>
      </c>
      <c r="C209" s="588" t="s">
        <v>400</v>
      </c>
      <c r="D209" s="588"/>
      <c r="E209" s="588"/>
      <c r="F209" s="588"/>
      <c r="G209" s="588"/>
      <c r="H209" s="588"/>
    </row>
    <row r="210" spans="2:8" ht="13.5" thickBot="1" x14ac:dyDescent="0.25">
      <c r="B210" s="432"/>
      <c r="C210" s="432"/>
      <c r="D210" s="432"/>
      <c r="E210" s="432"/>
      <c r="F210" s="432"/>
      <c r="G210" s="432"/>
      <c r="H210" s="432"/>
    </row>
    <row r="211" spans="2:8" ht="15" thickBot="1" x14ac:dyDescent="0.25">
      <c r="B211" s="479" t="s">
        <v>79</v>
      </c>
      <c r="C211" s="480" t="s">
        <v>80</v>
      </c>
      <c r="D211" s="482" t="s">
        <v>81</v>
      </c>
      <c r="E211" s="434"/>
      <c r="F211" s="451" t="s">
        <v>82</v>
      </c>
      <c r="G211" s="452" t="s">
        <v>83</v>
      </c>
      <c r="H211" s="452" t="s">
        <v>81</v>
      </c>
    </row>
    <row r="212" spans="2:8" ht="24" x14ac:dyDescent="0.2">
      <c r="B212" s="590" t="s">
        <v>401</v>
      </c>
      <c r="C212" s="462"/>
      <c r="D212" s="485" t="s">
        <v>402</v>
      </c>
      <c r="E212" s="464"/>
      <c r="F212" s="465"/>
      <c r="G212" s="466"/>
      <c r="H212" s="463"/>
    </row>
    <row r="213" spans="2:8" x14ac:dyDescent="0.2">
      <c r="B213" s="591"/>
      <c r="C213" s="466"/>
      <c r="D213" s="461" t="s">
        <v>403</v>
      </c>
      <c r="E213" s="464"/>
      <c r="F213" s="467"/>
      <c r="G213" s="468"/>
      <c r="H213" s="467"/>
    </row>
    <row r="214" spans="2:8" ht="24" x14ac:dyDescent="0.2">
      <c r="B214" s="592"/>
      <c r="C214" s="466"/>
      <c r="D214" s="461" t="s">
        <v>404</v>
      </c>
      <c r="E214" s="464"/>
      <c r="F214" s="477"/>
      <c r="G214" s="478"/>
      <c r="H214" s="477"/>
    </row>
    <row r="215" spans="2:8" ht="24" x14ac:dyDescent="0.2">
      <c r="B215" s="603" t="s">
        <v>401</v>
      </c>
      <c r="C215" s="466"/>
      <c r="D215" s="461" t="s">
        <v>405</v>
      </c>
      <c r="E215" s="464"/>
      <c r="F215" s="477"/>
      <c r="G215" s="478"/>
      <c r="H215" s="477"/>
    </row>
    <row r="216" spans="2:8" ht="24" x14ac:dyDescent="0.2">
      <c r="B216" s="604"/>
      <c r="C216" s="466"/>
      <c r="D216" s="461" t="s">
        <v>406</v>
      </c>
      <c r="E216" s="464"/>
      <c r="F216" s="469"/>
      <c r="G216" s="470"/>
      <c r="H216" s="471"/>
    </row>
    <row r="217" spans="2:8" ht="36" x14ac:dyDescent="0.2">
      <c r="B217" s="604"/>
      <c r="C217" s="466"/>
      <c r="D217" s="461" t="s">
        <v>407</v>
      </c>
      <c r="E217" s="464"/>
      <c r="F217" s="469"/>
      <c r="G217" s="470"/>
      <c r="H217" s="471"/>
    </row>
    <row r="218" spans="2:8" ht="24" x14ac:dyDescent="0.2">
      <c r="B218" s="605"/>
      <c r="C218" s="466"/>
      <c r="D218" s="461" t="s">
        <v>408</v>
      </c>
      <c r="E218" s="464"/>
      <c r="F218" s="469"/>
      <c r="G218" s="470"/>
      <c r="H218" s="471"/>
    </row>
    <row r="219" spans="2:8" ht="36" x14ac:dyDescent="0.2">
      <c r="B219" s="603" t="s">
        <v>409</v>
      </c>
      <c r="C219" s="466"/>
      <c r="D219" s="461" t="s">
        <v>410</v>
      </c>
      <c r="E219" s="464"/>
      <c r="F219" s="469"/>
      <c r="G219" s="470"/>
      <c r="H219" s="471"/>
    </row>
    <row r="220" spans="2:8" ht="24" x14ac:dyDescent="0.2">
      <c r="B220" s="604"/>
      <c r="C220" s="481"/>
      <c r="D220" s="467" t="s">
        <v>411</v>
      </c>
      <c r="E220" s="464"/>
      <c r="F220" s="461"/>
      <c r="G220" s="470"/>
      <c r="H220" s="472"/>
    </row>
    <row r="221" spans="2:8" ht="24.75" thickBot="1" x14ac:dyDescent="0.25">
      <c r="B221" s="605"/>
      <c r="C221" s="466"/>
      <c r="D221" s="472" t="s">
        <v>412</v>
      </c>
      <c r="E221" s="464"/>
      <c r="F221" s="473"/>
      <c r="G221" s="474"/>
      <c r="H221" s="472"/>
    </row>
    <row r="222" spans="2:8" ht="48.75" thickBot="1" x14ac:dyDescent="0.25">
      <c r="B222" s="486" t="s">
        <v>413</v>
      </c>
      <c r="C222" s="466"/>
      <c r="D222" s="472" t="s">
        <v>414</v>
      </c>
      <c r="E222" s="464"/>
      <c r="F222" s="475"/>
      <c r="G222" s="474"/>
      <c r="H222" s="472"/>
    </row>
    <row r="223" spans="2:8" ht="24" x14ac:dyDescent="0.2">
      <c r="B223" s="615" t="s">
        <v>415</v>
      </c>
      <c r="C223" s="448"/>
      <c r="D223" s="472" t="s">
        <v>416</v>
      </c>
      <c r="E223" s="436"/>
      <c r="F223" s="450"/>
      <c r="G223" s="447"/>
      <c r="H223" s="444"/>
    </row>
    <row r="224" spans="2:8" ht="60.75" thickBot="1" x14ac:dyDescent="0.25">
      <c r="B224" s="616"/>
      <c r="C224" s="449"/>
      <c r="D224" s="483" t="s">
        <v>417</v>
      </c>
      <c r="E224" s="436"/>
      <c r="F224" s="495"/>
      <c r="G224" s="496"/>
      <c r="H224" s="497"/>
    </row>
    <row r="225" spans="2:8" ht="36.75" thickBot="1" x14ac:dyDescent="0.25">
      <c r="B225" s="615" t="s">
        <v>418</v>
      </c>
      <c r="C225" s="456"/>
      <c r="D225" s="483" t="s">
        <v>419</v>
      </c>
      <c r="E225" s="436"/>
      <c r="F225" s="492"/>
      <c r="G225" s="493"/>
      <c r="H225" s="494"/>
    </row>
    <row r="226" spans="2:8" ht="24" x14ac:dyDescent="0.2">
      <c r="B226" s="617" t="s">
        <v>312</v>
      </c>
      <c r="C226" s="456"/>
      <c r="D226" s="487" t="s">
        <v>420</v>
      </c>
      <c r="E226" s="436"/>
      <c r="F226" s="492"/>
      <c r="G226" s="493"/>
      <c r="H226" s="494"/>
    </row>
    <row r="227" spans="2:8" ht="13.5" x14ac:dyDescent="0.2">
      <c r="B227" s="488"/>
      <c r="C227" s="489"/>
      <c r="D227" s="490"/>
      <c r="E227" s="491"/>
      <c r="F227" s="492"/>
      <c r="G227" s="493"/>
      <c r="H227" s="494"/>
    </row>
    <row r="228" spans="2:8" ht="13.5" x14ac:dyDescent="0.2">
      <c r="B228" s="455"/>
      <c r="C228" s="456"/>
      <c r="D228" s="457"/>
      <c r="E228" s="436"/>
      <c r="F228" s="458"/>
      <c r="G228" s="459"/>
      <c r="H228" s="460"/>
    </row>
    <row r="229" spans="2:8" x14ac:dyDescent="0.2">
      <c r="B229" s="432"/>
      <c r="C229" s="432"/>
      <c r="D229" s="432"/>
      <c r="E229" s="432"/>
      <c r="F229" s="432"/>
      <c r="G229" s="432"/>
      <c r="H229" s="432"/>
    </row>
    <row r="230" spans="2:8" ht="18.75" thickBot="1" x14ac:dyDescent="0.25">
      <c r="B230" s="602" t="s">
        <v>84</v>
      </c>
      <c r="C230" s="602"/>
      <c r="D230" s="602"/>
      <c r="E230" s="437"/>
      <c r="F230" s="602"/>
      <c r="G230" s="602"/>
      <c r="H230" s="602"/>
    </row>
    <row r="231" spans="2:8" ht="15.75" x14ac:dyDescent="0.25">
      <c r="B231" s="438" t="s">
        <v>314</v>
      </c>
      <c r="C231" s="609" t="s">
        <v>402</v>
      </c>
      <c r="D231" s="610"/>
      <c r="E231" s="610"/>
      <c r="F231" s="610"/>
      <c r="G231" s="610"/>
      <c r="H231" s="611"/>
    </row>
    <row r="232" spans="2:8" ht="15.75" x14ac:dyDescent="0.25">
      <c r="B232" s="439" t="s">
        <v>315</v>
      </c>
      <c r="C232" s="593" t="s">
        <v>403</v>
      </c>
      <c r="D232" s="594"/>
      <c r="E232" s="594"/>
      <c r="F232" s="594"/>
      <c r="G232" s="594"/>
      <c r="H232" s="595"/>
    </row>
    <row r="233" spans="2:8" ht="16.5" thickBot="1" x14ac:dyDescent="0.3">
      <c r="B233" s="439" t="s">
        <v>316</v>
      </c>
      <c r="C233" s="606" t="s">
        <v>406</v>
      </c>
      <c r="D233" s="607"/>
      <c r="E233" s="607"/>
      <c r="F233" s="607"/>
      <c r="G233" s="607"/>
      <c r="H233" s="608"/>
    </row>
    <row r="234" spans="2:8" ht="16.5" thickBot="1" x14ac:dyDescent="0.3">
      <c r="B234" s="439" t="s">
        <v>317</v>
      </c>
      <c r="C234" s="612"/>
      <c r="D234" s="613"/>
      <c r="E234" s="613"/>
      <c r="F234" s="613"/>
      <c r="G234" s="613"/>
      <c r="H234" s="614"/>
    </row>
    <row r="235" spans="2:8" ht="15.75" x14ac:dyDescent="0.25">
      <c r="B235" s="439" t="s">
        <v>318</v>
      </c>
      <c r="C235" s="599" t="s">
        <v>412</v>
      </c>
      <c r="D235" s="600"/>
      <c r="E235" s="600"/>
      <c r="F235" s="600"/>
      <c r="G235" s="600"/>
      <c r="H235" s="601"/>
    </row>
    <row r="236" spans="2:8" ht="15.75" x14ac:dyDescent="0.25">
      <c r="B236" s="439" t="s">
        <v>319</v>
      </c>
      <c r="C236" s="593" t="s">
        <v>414</v>
      </c>
      <c r="D236" s="594"/>
      <c r="E236" s="594"/>
      <c r="F236" s="594"/>
      <c r="G236" s="594"/>
      <c r="H236" s="595"/>
    </row>
    <row r="237" spans="2:8" ht="16.5" thickBot="1" x14ac:dyDescent="0.3">
      <c r="B237" s="440" t="s">
        <v>320</v>
      </c>
      <c r="C237" s="596" t="s">
        <v>416</v>
      </c>
      <c r="D237" s="597"/>
      <c r="E237" s="597"/>
      <c r="F237" s="597"/>
      <c r="G237" s="597"/>
      <c r="H237" s="598"/>
    </row>
    <row r="238" spans="2:8" ht="15.75" x14ac:dyDescent="0.25">
      <c r="B238" s="441" t="s">
        <v>321</v>
      </c>
      <c r="C238" s="609">
        <v>0</v>
      </c>
      <c r="D238" s="610"/>
      <c r="E238" s="610"/>
      <c r="F238" s="610"/>
      <c r="G238" s="610"/>
      <c r="H238" s="611"/>
    </row>
    <row r="239" spans="2:8" ht="15.75" x14ac:dyDescent="0.25">
      <c r="B239" s="439" t="s">
        <v>322</v>
      </c>
      <c r="C239" s="593">
        <v>0</v>
      </c>
      <c r="D239" s="594"/>
      <c r="E239" s="594"/>
      <c r="F239" s="594"/>
      <c r="G239" s="594"/>
      <c r="H239" s="595"/>
    </row>
    <row r="240" spans="2:8" ht="16.5" thickBot="1" x14ac:dyDescent="0.3">
      <c r="B240" s="440" t="s">
        <v>323</v>
      </c>
      <c r="C240" s="596">
        <v>0</v>
      </c>
      <c r="D240" s="597"/>
      <c r="E240" s="597"/>
      <c r="F240" s="597"/>
      <c r="G240" s="597"/>
      <c r="H240" s="598"/>
    </row>
    <row r="241" spans="2:8" ht="15.75" x14ac:dyDescent="0.25">
      <c r="B241" s="442"/>
      <c r="C241" s="443"/>
      <c r="D241" s="443"/>
      <c r="E241" s="443"/>
      <c r="F241" s="443"/>
      <c r="G241" s="443"/>
      <c r="H241" s="443"/>
    </row>
    <row r="242" spans="2:8" ht="16.5" thickBot="1" x14ac:dyDescent="0.3">
      <c r="B242" s="512" t="s">
        <v>77</v>
      </c>
      <c r="C242" s="516" t="s">
        <v>437</v>
      </c>
      <c r="D242" s="516"/>
      <c r="E242" s="516"/>
      <c r="F242" s="516"/>
      <c r="G242" s="516"/>
      <c r="H242" s="516"/>
    </row>
    <row r="243" spans="2:8" ht="14.25" x14ac:dyDescent="0.2">
      <c r="B243" s="513"/>
      <c r="C243" s="511"/>
      <c r="D243" s="511"/>
      <c r="E243" s="511"/>
      <c r="F243" s="511"/>
      <c r="G243" s="511"/>
      <c r="H243" s="511"/>
    </row>
    <row r="244" spans="2:8" ht="14.25" x14ac:dyDescent="0.2">
      <c r="B244" s="511"/>
      <c r="C244" s="511"/>
      <c r="D244" s="515"/>
      <c r="E244" s="515"/>
      <c r="F244" s="515"/>
      <c r="G244" s="515"/>
      <c r="H244" s="515"/>
    </row>
    <row r="245" spans="2:8" ht="15" x14ac:dyDescent="0.2">
      <c r="B245" s="514" t="s">
        <v>78</v>
      </c>
      <c r="C245" s="588" t="s">
        <v>438</v>
      </c>
      <c r="D245" s="588"/>
      <c r="E245" s="588"/>
      <c r="F245" s="588"/>
      <c r="G245" s="588"/>
      <c r="H245" s="588"/>
    </row>
    <row r="246" spans="2:8" x14ac:dyDescent="0.2">
      <c r="B246" s="511"/>
      <c r="C246" s="511"/>
      <c r="D246" s="511"/>
      <c r="E246" s="511"/>
      <c r="F246" s="511"/>
      <c r="G246" s="511"/>
      <c r="H246" s="511"/>
    </row>
    <row r="247" spans="2:8" ht="14.25" x14ac:dyDescent="0.2">
      <c r="B247" s="528" t="s">
        <v>79</v>
      </c>
      <c r="C247" s="529" t="s">
        <v>80</v>
      </c>
      <c r="D247" s="530" t="s">
        <v>81</v>
      </c>
      <c r="E247" s="531"/>
      <c r="F247" s="532" t="s">
        <v>82</v>
      </c>
      <c r="G247" s="533" t="s">
        <v>83</v>
      </c>
      <c r="H247" s="533" t="s">
        <v>81</v>
      </c>
    </row>
    <row r="248" spans="2:8" ht="60" x14ac:dyDescent="0.2">
      <c r="B248" s="525" t="s">
        <v>309</v>
      </c>
      <c r="C248" s="526" t="s">
        <v>107</v>
      </c>
      <c r="D248" s="525" t="s">
        <v>439</v>
      </c>
      <c r="E248" s="523"/>
      <c r="F248" s="524"/>
      <c r="G248" s="526"/>
      <c r="H248" s="522"/>
    </row>
    <row r="249" spans="2:8" ht="24" x14ac:dyDescent="0.2">
      <c r="B249" s="525" t="s">
        <v>429</v>
      </c>
      <c r="C249" s="526"/>
      <c r="D249" s="525" t="s">
        <v>430</v>
      </c>
      <c r="E249" s="523"/>
      <c r="F249" s="523"/>
      <c r="G249" s="523"/>
      <c r="H249" s="540"/>
    </row>
    <row r="250" spans="2:8" x14ac:dyDescent="0.2">
      <c r="B250" s="525" t="s">
        <v>440</v>
      </c>
      <c r="C250" s="526"/>
      <c r="D250" s="525" t="s">
        <v>441</v>
      </c>
      <c r="E250" s="523"/>
      <c r="F250" s="527"/>
      <c r="G250" s="526"/>
      <c r="H250" s="525"/>
    </row>
    <row r="251" spans="2:8" ht="144" x14ac:dyDescent="0.2">
      <c r="B251" s="525"/>
      <c r="C251" s="539"/>
      <c r="D251" s="525" t="s">
        <v>442</v>
      </c>
      <c r="E251" s="523"/>
      <c r="F251" s="527"/>
      <c r="G251" s="526"/>
      <c r="H251" s="525"/>
    </row>
    <row r="254" spans="2:8" ht="16.5" thickBot="1" x14ac:dyDescent="0.3">
      <c r="B254" s="553" t="s">
        <v>77</v>
      </c>
      <c r="C254" s="552" t="s">
        <v>451</v>
      </c>
      <c r="D254" s="552"/>
      <c r="E254" s="552"/>
      <c r="F254" s="552"/>
      <c r="G254" s="552"/>
      <c r="H254" s="552"/>
    </row>
    <row r="255" spans="2:8" ht="15.75" x14ac:dyDescent="0.25">
      <c r="B255" s="554"/>
      <c r="C255" s="554"/>
      <c r="D255" s="555"/>
      <c r="E255" s="555"/>
      <c r="F255" s="555"/>
      <c r="G255" s="555"/>
      <c r="H255" s="555"/>
    </row>
    <row r="256" spans="2:8" ht="15.75" x14ac:dyDescent="0.2">
      <c r="B256" s="556" t="s">
        <v>78</v>
      </c>
      <c r="C256" s="589" t="s">
        <v>452</v>
      </c>
      <c r="D256" s="589"/>
      <c r="E256" s="589"/>
      <c r="F256" s="589"/>
      <c r="G256" s="589"/>
      <c r="H256" s="589"/>
    </row>
    <row r="257" spans="2:8" ht="16.5" thickBot="1" x14ac:dyDescent="0.3">
      <c r="B257" s="554"/>
      <c r="C257" s="554"/>
      <c r="D257" s="554"/>
      <c r="E257" s="554"/>
      <c r="F257" s="554"/>
      <c r="G257" s="554"/>
      <c r="H257" s="554"/>
    </row>
    <row r="258" spans="2:8" ht="15.75" x14ac:dyDescent="0.25">
      <c r="B258" s="557" t="s">
        <v>79</v>
      </c>
      <c r="C258" s="558" t="s">
        <v>80</v>
      </c>
      <c r="D258" s="559" t="s">
        <v>81</v>
      </c>
      <c r="E258" s="554"/>
      <c r="F258" s="560" t="s">
        <v>82</v>
      </c>
      <c r="G258" s="563" t="s">
        <v>83</v>
      </c>
      <c r="H258" s="563" t="s">
        <v>81</v>
      </c>
    </row>
    <row r="259" spans="2:8" ht="45" x14ac:dyDescent="0.2">
      <c r="B259" s="562" t="s">
        <v>453</v>
      </c>
      <c r="C259" s="564" t="s">
        <v>178</v>
      </c>
      <c r="D259" s="576" t="s">
        <v>443</v>
      </c>
      <c r="E259" s="565"/>
      <c r="F259" s="566"/>
      <c r="G259" s="564"/>
      <c r="H259" s="567"/>
    </row>
    <row r="260" spans="2:8" ht="31.5" x14ac:dyDescent="0.2">
      <c r="B260" s="562" t="s">
        <v>453</v>
      </c>
      <c r="C260" s="564" t="s">
        <v>178</v>
      </c>
      <c r="D260" s="577" t="s">
        <v>203</v>
      </c>
      <c r="E260" s="565"/>
      <c r="F260" s="565"/>
      <c r="G260" s="565"/>
      <c r="H260" s="565"/>
    </row>
    <row r="261" spans="2:8" ht="31.5" x14ac:dyDescent="0.2">
      <c r="B261" s="562" t="s">
        <v>453</v>
      </c>
      <c r="C261" s="564" t="s">
        <v>178</v>
      </c>
      <c r="D261" s="576" t="s">
        <v>454</v>
      </c>
      <c r="E261" s="565"/>
      <c r="F261" s="565"/>
      <c r="G261" s="565"/>
      <c r="H261" s="565"/>
    </row>
  </sheetData>
  <mergeCells count="94">
    <mergeCell ref="C80:H80"/>
    <mergeCell ref="C81:H81"/>
    <mergeCell ref="C82:H82"/>
    <mergeCell ref="C75:H75"/>
    <mergeCell ref="C76:H76"/>
    <mergeCell ref="C77:H77"/>
    <mergeCell ref="C78:H78"/>
    <mergeCell ref="C79:H79"/>
    <mergeCell ref="B69:B71"/>
    <mergeCell ref="B72:D72"/>
    <mergeCell ref="F72:H72"/>
    <mergeCell ref="C73:H73"/>
    <mergeCell ref="C74:H74"/>
    <mergeCell ref="C44:H44"/>
    <mergeCell ref="C60:H60"/>
    <mergeCell ref="B63:B65"/>
    <mergeCell ref="C63:C65"/>
    <mergeCell ref="B66:B68"/>
    <mergeCell ref="C66:C67"/>
    <mergeCell ref="B2:D2"/>
    <mergeCell ref="B11:G11"/>
    <mergeCell ref="B9:H9"/>
    <mergeCell ref="B3:H8"/>
    <mergeCell ref="B28:D28"/>
    <mergeCell ref="C16:H16"/>
    <mergeCell ref="B39:H39"/>
    <mergeCell ref="C34:H34"/>
    <mergeCell ref="C35:H35"/>
    <mergeCell ref="F28:H28"/>
    <mergeCell ref="C29:H29"/>
    <mergeCell ref="C30:H30"/>
    <mergeCell ref="C31:H31"/>
    <mergeCell ref="C36:H36"/>
    <mergeCell ref="C37:H37"/>
    <mergeCell ref="C38:H38"/>
    <mergeCell ref="C33:H33"/>
    <mergeCell ref="C32:H32"/>
    <mergeCell ref="C87:H87"/>
    <mergeCell ref="B94:B96"/>
    <mergeCell ref="C101:H101"/>
    <mergeCell ref="B104:B105"/>
    <mergeCell ref="B106:B107"/>
    <mergeCell ref="C112:H112"/>
    <mergeCell ref="B133:D133"/>
    <mergeCell ref="F133:H133"/>
    <mergeCell ref="C134:H134"/>
    <mergeCell ref="C135:H135"/>
    <mergeCell ref="C136:H136"/>
    <mergeCell ref="C137:H137"/>
    <mergeCell ref="C138:H138"/>
    <mergeCell ref="C139:H139"/>
    <mergeCell ref="C140:H140"/>
    <mergeCell ref="C141:H141"/>
    <mergeCell ref="C142:H142"/>
    <mergeCell ref="C143:H143"/>
    <mergeCell ref="C149:H149"/>
    <mergeCell ref="C159:H159"/>
    <mergeCell ref="B162:B163"/>
    <mergeCell ref="B164:B165"/>
    <mergeCell ref="B172:B174"/>
    <mergeCell ref="B189:D189"/>
    <mergeCell ref="C179:H179"/>
    <mergeCell ref="F189:H189"/>
    <mergeCell ref="C190:H190"/>
    <mergeCell ref="C191:H191"/>
    <mergeCell ref="C192:H192"/>
    <mergeCell ref="C196:H196"/>
    <mergeCell ref="C193:H193"/>
    <mergeCell ref="C198:H198"/>
    <mergeCell ref="C199:H199"/>
    <mergeCell ref="C194:H194"/>
    <mergeCell ref="C195:H195"/>
    <mergeCell ref="C197:H197"/>
    <mergeCell ref="C234:H234"/>
    <mergeCell ref="B219:B221"/>
    <mergeCell ref="B223:B224"/>
    <mergeCell ref="B225:B226"/>
    <mergeCell ref="B203:H203"/>
    <mergeCell ref="C209:H209"/>
    <mergeCell ref="C245:H245"/>
    <mergeCell ref="C256:H256"/>
    <mergeCell ref="B212:B214"/>
    <mergeCell ref="C239:H239"/>
    <mergeCell ref="C240:H240"/>
    <mergeCell ref="C235:H235"/>
    <mergeCell ref="C236:H236"/>
    <mergeCell ref="F230:H230"/>
    <mergeCell ref="B215:B218"/>
    <mergeCell ref="C232:H232"/>
    <mergeCell ref="C233:H233"/>
    <mergeCell ref="C237:H237"/>
    <mergeCell ref="B230:D230"/>
    <mergeCell ref="C231:H231"/>
    <mergeCell ref="C238:H238"/>
  </mergeCells>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H15"/>
  <sheetViews>
    <sheetView workbookViewId="0">
      <selection activeCell="H12" sqref="H12"/>
    </sheetView>
  </sheetViews>
  <sheetFormatPr baseColWidth="10" defaultRowHeight="12.75" x14ac:dyDescent="0.2"/>
  <cols>
    <col min="1" max="1" width="2.42578125" style="18" customWidth="1"/>
    <col min="2" max="2" width="17.140625" style="17" bestFit="1" customWidth="1"/>
    <col min="3" max="3" width="2" style="18" hidden="1" customWidth="1"/>
    <col min="4" max="4" width="18.7109375" style="19" bestFit="1" customWidth="1"/>
    <col min="5" max="5" width="10.42578125" style="19" bestFit="1" customWidth="1"/>
    <col min="6" max="6" width="14.42578125" style="19" bestFit="1" customWidth="1"/>
    <col min="7" max="7" width="10.42578125" style="19" bestFit="1" customWidth="1"/>
    <col min="8" max="8" width="18.42578125" style="19" bestFit="1" customWidth="1"/>
    <col min="9" max="16384" width="11.42578125" style="18"/>
  </cols>
  <sheetData>
    <row r="1" spans="2:8" ht="13.5" thickBot="1" x14ac:dyDescent="0.25"/>
    <row r="2" spans="2:8" x14ac:dyDescent="0.2">
      <c r="B2" s="643" t="s">
        <v>40</v>
      </c>
      <c r="C2" s="20"/>
      <c r="D2" s="640" t="s">
        <v>39</v>
      </c>
      <c r="E2" s="641"/>
      <c r="F2" s="641"/>
      <c r="G2" s="641"/>
      <c r="H2" s="642"/>
    </row>
    <row r="3" spans="2:8" ht="13.5" thickBot="1" x14ac:dyDescent="0.25">
      <c r="B3" s="644"/>
      <c r="C3" s="21"/>
      <c r="D3" s="22" t="s">
        <v>48</v>
      </c>
      <c r="E3" s="23" t="s">
        <v>49</v>
      </c>
      <c r="F3" s="23" t="s">
        <v>50</v>
      </c>
      <c r="G3" s="23" t="s">
        <v>51</v>
      </c>
      <c r="H3" s="24" t="s">
        <v>52</v>
      </c>
    </row>
    <row r="4" spans="2:8" hidden="1" x14ac:dyDescent="0.2">
      <c r="B4" s="25"/>
      <c r="C4" s="26"/>
      <c r="D4" s="27">
        <v>1</v>
      </c>
      <c r="E4" s="28">
        <v>2</v>
      </c>
      <c r="F4" s="28">
        <v>3</v>
      </c>
      <c r="G4" s="28">
        <v>4</v>
      </c>
      <c r="H4" s="29">
        <v>5</v>
      </c>
    </row>
    <row r="5" spans="2:8" x14ac:dyDescent="0.2">
      <c r="B5" s="30" t="s">
        <v>53</v>
      </c>
      <c r="C5" s="31">
        <v>1</v>
      </c>
      <c r="D5" s="32">
        <f t="shared" ref="D5:H9" si="0">$C5*D$4</f>
        <v>1</v>
      </c>
      <c r="E5" s="32">
        <f t="shared" si="0"/>
        <v>2</v>
      </c>
      <c r="F5" s="33">
        <f t="shared" si="0"/>
        <v>3</v>
      </c>
      <c r="G5" s="34">
        <f t="shared" si="0"/>
        <v>4</v>
      </c>
      <c r="H5" s="35">
        <f t="shared" si="0"/>
        <v>5</v>
      </c>
    </row>
    <row r="6" spans="2:8" x14ac:dyDescent="0.2">
      <c r="B6" s="36" t="s">
        <v>54</v>
      </c>
      <c r="C6" s="37">
        <v>2</v>
      </c>
      <c r="D6" s="32">
        <f t="shared" si="0"/>
        <v>2</v>
      </c>
      <c r="E6" s="32">
        <f t="shared" si="0"/>
        <v>4</v>
      </c>
      <c r="F6" s="33">
        <f t="shared" si="0"/>
        <v>6</v>
      </c>
      <c r="G6" s="34">
        <f t="shared" si="0"/>
        <v>8</v>
      </c>
      <c r="H6" s="38">
        <f t="shared" si="0"/>
        <v>10</v>
      </c>
    </row>
    <row r="7" spans="2:8" x14ac:dyDescent="0.2">
      <c r="B7" s="36" t="s">
        <v>50</v>
      </c>
      <c r="C7" s="37">
        <v>3</v>
      </c>
      <c r="D7" s="32">
        <f t="shared" si="0"/>
        <v>3</v>
      </c>
      <c r="E7" s="33">
        <f t="shared" si="0"/>
        <v>6</v>
      </c>
      <c r="F7" s="34">
        <f t="shared" si="0"/>
        <v>9</v>
      </c>
      <c r="G7" s="39">
        <f t="shared" si="0"/>
        <v>12</v>
      </c>
      <c r="H7" s="38">
        <f t="shared" si="0"/>
        <v>15</v>
      </c>
    </row>
    <row r="8" spans="2:8" x14ac:dyDescent="0.2">
      <c r="B8" s="36" t="s">
        <v>55</v>
      </c>
      <c r="C8" s="37">
        <v>4</v>
      </c>
      <c r="D8" s="33">
        <f t="shared" si="0"/>
        <v>4</v>
      </c>
      <c r="E8" s="34">
        <f t="shared" si="0"/>
        <v>8</v>
      </c>
      <c r="F8" s="34">
        <f t="shared" si="0"/>
        <v>12</v>
      </c>
      <c r="G8" s="39">
        <f t="shared" si="0"/>
        <v>16</v>
      </c>
      <c r="H8" s="38">
        <f t="shared" si="0"/>
        <v>20</v>
      </c>
    </row>
    <row r="9" spans="2:8" ht="13.5" thickBot="1" x14ac:dyDescent="0.25">
      <c r="B9" s="40" t="s">
        <v>56</v>
      </c>
      <c r="C9" s="41">
        <v>5</v>
      </c>
      <c r="D9" s="42">
        <f t="shared" si="0"/>
        <v>5</v>
      </c>
      <c r="E9" s="42">
        <f t="shared" si="0"/>
        <v>10</v>
      </c>
      <c r="F9" s="43">
        <f t="shared" si="0"/>
        <v>15</v>
      </c>
      <c r="G9" s="43">
        <f t="shared" si="0"/>
        <v>20</v>
      </c>
      <c r="H9" s="44">
        <f t="shared" si="0"/>
        <v>25</v>
      </c>
    </row>
    <row r="10" spans="2:8" ht="13.5" thickBot="1" x14ac:dyDescent="0.25"/>
    <row r="11" spans="2:8" ht="22.5" customHeight="1" thickBot="1" x14ac:dyDescent="0.25">
      <c r="B11" s="645" t="s">
        <v>41</v>
      </c>
      <c r="C11" s="646"/>
      <c r="D11" s="646"/>
      <c r="E11" s="645" t="s">
        <v>61</v>
      </c>
      <c r="F11" s="646"/>
      <c r="G11" s="647"/>
    </row>
    <row r="12" spans="2:8" s="49" customFormat="1" ht="42.75" customHeight="1" x14ac:dyDescent="0.2">
      <c r="B12" s="45"/>
      <c r="C12" s="46"/>
      <c r="D12" s="47" t="s">
        <v>22</v>
      </c>
      <c r="E12" s="648" t="s">
        <v>29</v>
      </c>
      <c r="F12" s="649"/>
      <c r="G12" s="650"/>
      <c r="H12" s="48"/>
    </row>
    <row r="13" spans="2:8" s="49" customFormat="1" ht="42.75" customHeight="1" x14ac:dyDescent="0.2">
      <c r="B13" s="50"/>
      <c r="C13" s="51"/>
      <c r="D13" s="52" t="s">
        <v>15</v>
      </c>
      <c r="E13" s="651" t="s">
        <v>11</v>
      </c>
      <c r="F13" s="652"/>
      <c r="G13" s="653"/>
      <c r="H13" s="48"/>
    </row>
    <row r="14" spans="2:8" s="49" customFormat="1" ht="42.75" customHeight="1" x14ac:dyDescent="0.2">
      <c r="B14" s="53"/>
      <c r="C14" s="51"/>
      <c r="D14" s="52" t="s">
        <v>23</v>
      </c>
      <c r="E14" s="651" t="s">
        <v>10</v>
      </c>
      <c r="F14" s="652"/>
      <c r="G14" s="653"/>
      <c r="H14" s="48"/>
    </row>
    <row r="15" spans="2:8" s="49" customFormat="1" ht="42.75" customHeight="1" thickBot="1" x14ac:dyDescent="0.25">
      <c r="B15" s="54"/>
      <c r="C15" s="55"/>
      <c r="D15" s="56" t="s">
        <v>24</v>
      </c>
      <c r="E15" s="637" t="s">
        <v>9</v>
      </c>
      <c r="F15" s="638"/>
      <c r="G15" s="639"/>
      <c r="H15" s="48"/>
    </row>
  </sheetData>
  <sheetProtection password="CD52" sheet="1" objects="1" scenarios="1"/>
  <mergeCells count="8">
    <mergeCell ref="E15:G15"/>
    <mergeCell ref="D2:H2"/>
    <mergeCell ref="B2:B3"/>
    <mergeCell ref="B11:D11"/>
    <mergeCell ref="E11:G11"/>
    <mergeCell ref="E12:G12"/>
    <mergeCell ref="E13:G13"/>
    <mergeCell ref="E14:G14"/>
  </mergeCells>
  <phoneticPr fontId="7" type="noConversion"/>
  <pageMargins left="0.7" right="0.7" top="0.75" bottom="0.75" header="0.3" footer="0.3"/>
  <pageSetup orientation="portrai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Hoja1">
    <pageSetUpPr fitToPage="1"/>
  </sheetPr>
  <dimension ref="A1:AK54"/>
  <sheetViews>
    <sheetView tabSelected="1" topLeftCell="N1" zoomScale="70" zoomScaleNormal="70" zoomScaleSheetLayoutView="75" workbookViewId="0">
      <pane ySplit="7" topLeftCell="A8" activePane="bottomLeft" state="frozenSplit"/>
      <selection activeCell="T13" sqref="T13"/>
      <selection pane="bottomLeft" activeCell="S1" sqref="S1:W1"/>
    </sheetView>
  </sheetViews>
  <sheetFormatPr baseColWidth="10" defaultRowHeight="17.25" x14ac:dyDescent="0.3"/>
  <cols>
    <col min="1" max="1" width="25.42578125" style="93" customWidth="1"/>
    <col min="2" max="2" width="34" style="87" customWidth="1"/>
    <col min="3" max="3" width="33.42578125" style="98" customWidth="1"/>
    <col min="4" max="4" width="41.7109375" style="98" hidden="1" customWidth="1"/>
    <col min="5" max="5" width="47" style="98" customWidth="1"/>
    <col min="6" max="6" width="13.42578125" style="98" customWidth="1"/>
    <col min="7" max="7" width="20.140625" style="98" customWidth="1"/>
    <col min="8" max="8" width="47" style="98" customWidth="1"/>
    <col min="9" max="9" width="51.42578125" style="98" customWidth="1"/>
    <col min="10" max="10" width="7.7109375" style="87" customWidth="1"/>
    <col min="11" max="11" width="38.7109375" style="87" customWidth="1"/>
    <col min="12" max="12" width="8.140625" style="87" customWidth="1"/>
    <col min="13" max="13" width="34.85546875" style="93" bestFit="1" customWidth="1"/>
    <col min="14" max="14" width="9.140625" style="129" bestFit="1" customWidth="1"/>
    <col min="15" max="15" width="28.7109375" style="95" customWidth="1"/>
    <col min="16" max="16" width="58.28515625" style="96" customWidth="1"/>
    <col min="17" max="17" width="9.140625" style="86" customWidth="1"/>
    <col min="18" max="18" width="36.42578125" style="87" customWidth="1"/>
    <col min="19" max="19" width="38" style="87" customWidth="1"/>
    <col min="20" max="20" width="59.28515625" style="87" customWidth="1"/>
    <col min="21" max="21" width="51.140625" style="87" customWidth="1"/>
    <col min="22" max="22" width="39.28515625" style="129" customWidth="1"/>
    <col min="23" max="23" width="61.140625" style="87" customWidth="1"/>
    <col min="24" max="24" width="28" style="87" hidden="1" customWidth="1"/>
    <col min="25" max="25" width="15.28515625" style="87" customWidth="1"/>
    <col min="26" max="35" width="11.42578125" style="87"/>
    <col min="36" max="36" width="3.85546875" style="87" customWidth="1"/>
    <col min="37" max="37" width="19.140625" style="87" customWidth="1"/>
    <col min="38" max="16384" width="11.42578125" style="87"/>
  </cols>
  <sheetData>
    <row r="1" spans="1:37" s="136" customFormat="1" ht="21" thickBot="1" x14ac:dyDescent="0.25">
      <c r="A1" s="681"/>
      <c r="B1" s="682"/>
      <c r="C1" s="687" t="s">
        <v>156</v>
      </c>
      <c r="D1" s="688"/>
      <c r="E1" s="688"/>
      <c r="F1" s="688"/>
      <c r="G1" s="688"/>
      <c r="H1" s="688"/>
      <c r="I1" s="688"/>
      <c r="J1" s="688"/>
      <c r="K1" s="688"/>
      <c r="L1" s="688"/>
      <c r="M1" s="688"/>
      <c r="N1" s="688"/>
      <c r="O1" s="688"/>
      <c r="P1" s="688"/>
      <c r="Q1" s="688"/>
      <c r="R1" s="689"/>
      <c r="S1" s="690" t="s">
        <v>459</v>
      </c>
      <c r="T1" s="691"/>
      <c r="U1" s="691"/>
      <c r="V1" s="691"/>
      <c r="W1" s="692"/>
      <c r="AJ1" s="137"/>
    </row>
    <row r="2" spans="1:37" s="136" customFormat="1" ht="20.25" x14ac:dyDescent="0.2">
      <c r="A2" s="683"/>
      <c r="B2" s="684"/>
      <c r="C2" s="693" t="s">
        <v>348</v>
      </c>
      <c r="D2" s="694"/>
      <c r="E2" s="694"/>
      <c r="F2" s="694"/>
      <c r="G2" s="694"/>
      <c r="H2" s="694"/>
      <c r="I2" s="695"/>
      <c r="J2" s="699" t="s">
        <v>457</v>
      </c>
      <c r="K2" s="700"/>
      <c r="L2" s="700"/>
      <c r="M2" s="700"/>
      <c r="N2" s="700"/>
      <c r="O2" s="700"/>
      <c r="P2" s="700"/>
      <c r="Q2" s="700"/>
      <c r="R2" s="701"/>
      <c r="S2" s="702" t="s">
        <v>458</v>
      </c>
      <c r="T2" s="703"/>
      <c r="U2" s="703"/>
      <c r="V2" s="703"/>
      <c r="W2" s="704"/>
      <c r="AJ2" s="137"/>
    </row>
    <row r="3" spans="1:37" s="136" customFormat="1" ht="21" thickBot="1" x14ac:dyDescent="0.3">
      <c r="A3" s="685"/>
      <c r="B3" s="686"/>
      <c r="C3" s="696"/>
      <c r="D3" s="697"/>
      <c r="E3" s="697"/>
      <c r="F3" s="697"/>
      <c r="G3" s="697"/>
      <c r="H3" s="697"/>
      <c r="I3" s="698"/>
      <c r="J3" s="696"/>
      <c r="K3" s="697"/>
      <c r="L3" s="697"/>
      <c r="M3" s="697"/>
      <c r="N3" s="697"/>
      <c r="O3" s="697"/>
      <c r="P3" s="697"/>
      <c r="Q3" s="697"/>
      <c r="R3" s="698"/>
      <c r="S3" s="705" t="s">
        <v>460</v>
      </c>
      <c r="T3" s="706"/>
      <c r="U3" s="706"/>
      <c r="V3" s="706"/>
      <c r="W3" s="707"/>
      <c r="AJ3" s="142">
        <v>1</v>
      </c>
      <c r="AK3" s="142" t="s">
        <v>86</v>
      </c>
    </row>
    <row r="4" spans="1:37" ht="18" thickBot="1" x14ac:dyDescent="0.35">
      <c r="A4" s="659"/>
      <c r="B4" s="660"/>
      <c r="C4" s="660"/>
      <c r="D4" s="660"/>
      <c r="E4" s="660"/>
      <c r="F4" s="660"/>
      <c r="G4" s="660"/>
      <c r="H4" s="660"/>
      <c r="I4" s="660"/>
      <c r="J4" s="660"/>
      <c r="K4" s="660"/>
      <c r="L4" s="660"/>
      <c r="M4" s="660"/>
      <c r="N4" s="660"/>
      <c r="O4" s="660"/>
      <c r="P4" s="660"/>
      <c r="Q4" s="660"/>
      <c r="R4" s="660"/>
      <c r="S4" s="660"/>
      <c r="T4" s="660"/>
      <c r="U4" s="660"/>
      <c r="V4" s="660"/>
      <c r="W4" s="661"/>
      <c r="X4" s="662"/>
      <c r="Y4" s="90"/>
      <c r="AJ4" s="88">
        <v>2</v>
      </c>
      <c r="AK4" s="89" t="s">
        <v>65</v>
      </c>
    </row>
    <row r="5" spans="1:37" ht="18" thickBot="1" x14ac:dyDescent="0.35">
      <c r="A5" s="657" t="s">
        <v>33</v>
      </c>
      <c r="B5" s="657" t="s">
        <v>34</v>
      </c>
      <c r="C5" s="670" t="s">
        <v>35</v>
      </c>
      <c r="D5" s="657" t="s">
        <v>68</v>
      </c>
      <c r="E5" s="665" t="s">
        <v>36</v>
      </c>
      <c r="F5" s="666"/>
      <c r="G5" s="667"/>
      <c r="H5" s="157" t="s">
        <v>37</v>
      </c>
      <c r="I5" s="158" t="s">
        <v>38</v>
      </c>
      <c r="J5" s="671" t="s">
        <v>39</v>
      </c>
      <c r="K5" s="708"/>
      <c r="L5" s="671" t="s">
        <v>40</v>
      </c>
      <c r="M5" s="708"/>
      <c r="N5" s="671" t="s">
        <v>41</v>
      </c>
      <c r="O5" s="708"/>
      <c r="P5" s="677" t="s">
        <v>63</v>
      </c>
      <c r="Q5" s="665" t="s">
        <v>42</v>
      </c>
      <c r="R5" s="679"/>
      <c r="S5" s="679" t="s">
        <v>43</v>
      </c>
      <c r="T5" s="679" t="s">
        <v>44</v>
      </c>
      <c r="U5" s="679" t="s">
        <v>45</v>
      </c>
      <c r="V5" s="679" t="s">
        <v>46</v>
      </c>
      <c r="W5" s="680" t="s">
        <v>47</v>
      </c>
      <c r="X5" s="680"/>
      <c r="Y5" s="167"/>
      <c r="AJ5" s="88">
        <v>3</v>
      </c>
      <c r="AK5" s="89" t="s">
        <v>15</v>
      </c>
    </row>
    <row r="6" spans="1:37" ht="16.5" customHeight="1" thickBot="1" x14ac:dyDescent="0.35">
      <c r="A6" s="658"/>
      <c r="B6" s="658"/>
      <c r="C6" s="670"/>
      <c r="D6" s="658"/>
      <c r="E6" s="669" t="s">
        <v>72</v>
      </c>
      <c r="F6" s="673" t="s">
        <v>16</v>
      </c>
      <c r="G6" s="675" t="s">
        <v>17</v>
      </c>
      <c r="H6" s="668" t="s">
        <v>13</v>
      </c>
      <c r="I6" s="663" t="s">
        <v>12</v>
      </c>
      <c r="J6" s="709"/>
      <c r="K6" s="710"/>
      <c r="L6" s="709"/>
      <c r="M6" s="710"/>
      <c r="N6" s="709"/>
      <c r="O6" s="710"/>
      <c r="P6" s="677"/>
      <c r="Q6" s="668"/>
      <c r="R6" s="680"/>
      <c r="S6" s="680"/>
      <c r="T6" s="680"/>
      <c r="U6" s="680"/>
      <c r="V6" s="680"/>
      <c r="W6" s="680"/>
      <c r="X6" s="680"/>
      <c r="Y6" s="167"/>
      <c r="AJ6" s="88">
        <v>4</v>
      </c>
      <c r="AK6" s="89" t="s">
        <v>66</v>
      </c>
    </row>
    <row r="7" spans="1:37" ht="16.5" customHeight="1" x14ac:dyDescent="0.3">
      <c r="A7" s="658"/>
      <c r="B7" s="658"/>
      <c r="C7" s="671"/>
      <c r="D7" s="658"/>
      <c r="E7" s="672"/>
      <c r="F7" s="674"/>
      <c r="G7" s="676"/>
      <c r="H7" s="669"/>
      <c r="I7" s="664"/>
      <c r="J7" s="709"/>
      <c r="K7" s="710"/>
      <c r="L7" s="709"/>
      <c r="M7" s="710"/>
      <c r="N7" s="709"/>
      <c r="O7" s="710"/>
      <c r="P7" s="678"/>
      <c r="Q7" s="669"/>
      <c r="R7" s="673"/>
      <c r="S7" s="673"/>
      <c r="T7" s="673"/>
      <c r="U7" s="673"/>
      <c r="V7" s="673"/>
      <c r="W7" s="680"/>
      <c r="X7" s="680"/>
      <c r="Y7" s="167"/>
      <c r="AJ7" s="88">
        <v>5</v>
      </c>
      <c r="AK7" s="89" t="s">
        <v>67</v>
      </c>
    </row>
    <row r="8" spans="1:37" ht="281.25" customHeight="1" x14ac:dyDescent="0.3">
      <c r="A8" s="726" t="str">
        <f>'CONTEXTO ESTRATÉGICO'!C13</f>
        <v>EMISIÓN Y TRANSMISIÓN DE RADIO Y TELEVISIÓN</v>
      </c>
      <c r="B8" s="726" t="str">
        <f>'CONTEXTO ESTRATÉGICO'!C16</f>
        <v>Entregar a la red de transmisión la señal de los canales publicos nacionales, de acuerdo a las caracteristicas descritas por la programación de los canales, de manera permanente y con las caracteristicas necesarias para la correcta prestación del servicio de televisión al público colombiano.</v>
      </c>
      <c r="C8" s="83" t="s">
        <v>115</v>
      </c>
      <c r="D8" s="138" t="str">
        <f>'CONTEXTO ESTRATÉGICO'!B19</f>
        <v>Infraestructura Tecnologica: Daño o mal funcionamiento en los equipos del centro de emision</v>
      </c>
      <c r="E8" s="83" t="s">
        <v>167</v>
      </c>
      <c r="F8" s="83" t="s">
        <v>107</v>
      </c>
      <c r="G8" s="83"/>
      <c r="H8" s="83" t="s">
        <v>163</v>
      </c>
      <c r="I8" s="83" t="s">
        <v>153</v>
      </c>
      <c r="J8" s="91">
        <v>4</v>
      </c>
      <c r="K8" s="89" t="str">
        <f t="shared" ref="K8:K21" si="0">IF(J8=1,"INSIGNIFICANTE",IF(J8=2,"MENOR",IF(J8=3,"MODERADO",IF(J8=4,"MAYOR",IF(J8=5,"CATASTROFICO"," ")))))</f>
        <v>MAYOR</v>
      </c>
      <c r="L8" s="91">
        <v>2</v>
      </c>
      <c r="M8" s="84" t="str">
        <f t="shared" ref="M8:M27" si="1">IF(L8=1,"RARO",IF(L8=2,"IMPROBABLE",IF(L8=3,"MODERADO",IF(L8=4,"PROBABLE",IF(L8=5,"CASI CERTEZA"," ")))))</f>
        <v>IMPROBABLE</v>
      </c>
      <c r="N8" s="128">
        <f t="shared" ref="N8:N27" si="2">IF(OR(J8=" ",J8=0,L8=" ",L8=0)," ",J8*L8)</f>
        <v>8</v>
      </c>
      <c r="O8" s="84" t="str">
        <f>IF(OR(J8=" ",J8=0,L8=" ",L8=0)," ",IF(AND(J8=1,L8=3),"BAJO",IF(AND(J8=1,L8=4),"MODERADO",IF(AND(J8=2,L8=5),"ALTO",IF(AND(J8=3,L8=4),"ALTO",IF(AND(J8=2,L8=2),"BAJO",VLOOKUP(N8,Evaluacion!A:B,2)))))))</f>
        <v>ALTO</v>
      </c>
      <c r="P8" s="100" t="s">
        <v>173</v>
      </c>
      <c r="Q8" s="131">
        <f>IF(OR(J8=" ",J8=0,L8=" ",L8=0)," ",CONTROLES!M10)</f>
        <v>8</v>
      </c>
      <c r="R8" s="84" t="str">
        <f>IF(OR(J8=" ",J8=0,L8=" ",L8=0)," ",CONTROLES!N10)</f>
        <v>ALTO</v>
      </c>
      <c r="S8" s="100" t="str">
        <f>IF(OR(R8=" ",R8=0)," ",VLOOKUP(R8,Evaluacion!D:E,2,0))</f>
        <v>* Reducir el riesgo
* Evitar el riesgo
* Compartir o transferir</v>
      </c>
      <c r="T8" s="100" t="s">
        <v>168</v>
      </c>
      <c r="U8" s="100" t="s">
        <v>166</v>
      </c>
      <c r="V8" s="100" t="s">
        <v>169</v>
      </c>
      <c r="W8" s="166" t="s">
        <v>170</v>
      </c>
      <c r="X8" s="654"/>
      <c r="Y8" s="90"/>
      <c r="AK8" s="86" t="s">
        <v>105</v>
      </c>
    </row>
    <row r="9" spans="1:37" ht="269.25" customHeight="1" x14ac:dyDescent="0.3">
      <c r="A9" s="726" t="str">
        <f>'CONTEXTO ESTRATÉGICO'!C13</f>
        <v>EMISIÓN Y TRANSMISIÓN DE RADIO Y TELEVISIÓN</v>
      </c>
      <c r="B9" s="726" t="str">
        <f>'CONTEXTO ESTRATÉGICO'!C16</f>
        <v>Entregar a la red de transmisión la señal de los canales publicos nacionales, de acuerdo a las caracteristicas descritas por la programación de los canales, de manera permanente y con las caracteristicas necesarias para la correcta prestación del servicio de televisión al público colombiano.</v>
      </c>
      <c r="C9" s="83" t="s">
        <v>115</v>
      </c>
      <c r="D9" s="138"/>
      <c r="E9" s="83" t="s">
        <v>157</v>
      </c>
      <c r="F9" s="99"/>
      <c r="G9" s="99" t="s">
        <v>107</v>
      </c>
      <c r="H9" s="117" t="s">
        <v>140</v>
      </c>
      <c r="I9" s="118" t="s">
        <v>148</v>
      </c>
      <c r="J9" s="91">
        <v>4</v>
      </c>
      <c r="K9" s="119" t="str">
        <f t="shared" si="0"/>
        <v>MAYOR</v>
      </c>
      <c r="L9" s="91">
        <v>4</v>
      </c>
      <c r="M9" s="126" t="str">
        <f>IF(L9=1,"RARO",IF(L9=2,"IMPROBABLE",IF(L9=3,"MODERADO",IF(L9=4,"PROBABLE",IF(L9=5,"CASI CERTEZA"," ")))))</f>
        <v>PROBABLE</v>
      </c>
      <c r="N9" s="127">
        <f>IF(OR(J9=" ",J9=0,L9=" ",L9=0)," ",J9*L9)</f>
        <v>16</v>
      </c>
      <c r="O9" s="126" t="str">
        <f>IF(OR(J9=" ",J9=0,L9=" ",L9=0)," ",IF(AND(J9=1,L9=3),"BAJO",IF(AND(J9=1,L9=4),"MODERADO",IF(AND(J9=2,L9=5),"ALTO",IF(AND(J9=3,L9=4),"ALTO",IF(AND(J9=2,L9=2),"BAJO",VLOOKUP(N9,Evaluacion!A:B,2)))))))</f>
        <v>EXTREMO</v>
      </c>
      <c r="P9" s="130" t="s">
        <v>158</v>
      </c>
      <c r="Q9" s="131">
        <f>IF(OR(J9=" ",J9=0,L9=" ",L9=0)," ",CONTROLES!M11)</f>
        <v>9</v>
      </c>
      <c r="R9" s="84" t="str">
        <f>IF(OR(J9=" ",J9=0,L9=" ",L9=0)," ",CONTROLES!N11)</f>
        <v>ALTO</v>
      </c>
      <c r="S9" s="85" t="str">
        <f>IF(OR(R9=" ",R9=0)," ",VLOOKUP(R9,Evaluacion!D:E,2,0))</f>
        <v>* Reducir el riesgo
* Evitar el riesgo
* Compartir o transferir</v>
      </c>
      <c r="T9" s="134" t="s">
        <v>149</v>
      </c>
      <c r="U9" s="135" t="s">
        <v>154</v>
      </c>
      <c r="V9" s="146">
        <v>41835</v>
      </c>
      <c r="W9" s="145" t="s">
        <v>141</v>
      </c>
      <c r="X9" s="655"/>
      <c r="Y9" s="90"/>
      <c r="AK9" s="87" t="s">
        <v>115</v>
      </c>
    </row>
    <row r="10" spans="1:37" ht="88.5" customHeight="1" x14ac:dyDescent="0.3">
      <c r="A10" s="726" t="str">
        <f>'CONTEXTO ESTRATÉGICO'!C42</f>
        <v>SOPORTE JURÍDICO - CONTRACTUAL-</v>
      </c>
      <c r="B10" s="726" t="str">
        <f>'CONTEXTO ESTRATÉGICO'!C44</f>
        <v>Gestionar con eficiencia y eficacia el proceso de contratación de la entidad</v>
      </c>
      <c r="C10" s="171" t="s">
        <v>105</v>
      </c>
      <c r="D10" s="172" t="e">
        <f>#REF!</f>
        <v>#REF!</v>
      </c>
      <c r="E10" s="173" t="s">
        <v>177</v>
      </c>
      <c r="F10" s="174" t="s">
        <v>178</v>
      </c>
      <c r="G10" s="175"/>
      <c r="H10" s="171" t="s">
        <v>179</v>
      </c>
      <c r="I10" s="171" t="s">
        <v>180</v>
      </c>
      <c r="J10" s="91">
        <v>4</v>
      </c>
      <c r="K10" s="176" t="str">
        <f t="shared" si="0"/>
        <v>MAYOR</v>
      </c>
      <c r="L10" s="91">
        <v>2</v>
      </c>
      <c r="M10" s="177" t="str">
        <f t="shared" ref="M10:M11" si="3">IF(L10=1,"RARO",IF(L10=2,"IMPROBABLE",IF(L10=3,"MODERADO",IF(L10=4,"PROBABLE",IF(L10=5,"CASI CERTEZA"," ")))))</f>
        <v>IMPROBABLE</v>
      </c>
      <c r="N10" s="177">
        <f t="shared" ref="N10:N11" si="4">IF(OR(J10=" ",J10=0,L10=" ",L10=0)," ",J10*L10)</f>
        <v>8</v>
      </c>
      <c r="O10" s="177" t="str">
        <f>IF(OR(J10=" ",J10=0,L10=" ",L10=0)," ",IF(AND(J10=1,L10=3),"BAJO",IF(AND(J10=1,L10=4),"MODERADO",IF(AND(J10=2,L10=5),"ALTO",IF(AND(J10=3,L10=4),"ALTO",IF(AND(J10=2,L10=2),"BAJO",VLOOKUP(N10,[1]Evaluacion!A$1:B$65536,2)))))))</f>
        <v>ALTO</v>
      </c>
      <c r="P10" s="178" t="s">
        <v>181</v>
      </c>
      <c r="Q10" s="131">
        <f>IF(OR(J10=" ",J10=0,L10=" ",L10=0)," ",CONTROLES!M12)</f>
        <v>8</v>
      </c>
      <c r="R10" s="84" t="str">
        <f>IF(OR(J10=" ",J10=0,L10=" ",L10=0)," ",CONTROLES!N12)</f>
        <v>ALTO</v>
      </c>
      <c r="S10" s="85" t="str">
        <f>IF(OR(R10=" ",R10=0)," ",VLOOKUP(R10,Evaluacion!D:E,2,0))</f>
        <v>* Reducir el riesgo
* Evitar el riesgo
* Compartir o transferir</v>
      </c>
      <c r="T10" s="182" t="s">
        <v>182</v>
      </c>
      <c r="U10" s="179" t="s">
        <v>183</v>
      </c>
      <c r="V10" s="180" t="s">
        <v>134</v>
      </c>
      <c r="W10" s="181" t="s">
        <v>184</v>
      </c>
      <c r="X10" s="141"/>
      <c r="Y10" s="90"/>
      <c r="AK10" s="86" t="s">
        <v>106</v>
      </c>
    </row>
    <row r="11" spans="1:37" ht="156.75" customHeight="1" x14ac:dyDescent="0.3">
      <c r="A11" s="726" t="str">
        <f>'CONTEXTO ESTRATÉGICO'!C42</f>
        <v>SOPORTE JURÍDICO - CONTRACTUAL-</v>
      </c>
      <c r="B11" s="726" t="str">
        <f>'CONTEXTO ESTRATÉGICO'!C44</f>
        <v>Gestionar con eficiencia y eficacia el proceso de contratación de la entidad</v>
      </c>
      <c r="C11" s="171" t="s">
        <v>185</v>
      </c>
      <c r="D11" s="172" t="e">
        <f>#REF!</f>
        <v>#REF!</v>
      </c>
      <c r="E11" s="183" t="s">
        <v>186</v>
      </c>
      <c r="F11" s="184" t="s">
        <v>178</v>
      </c>
      <c r="G11" s="184"/>
      <c r="H11" s="185" t="s">
        <v>187</v>
      </c>
      <c r="I11" s="186" t="s">
        <v>188</v>
      </c>
      <c r="J11" s="91">
        <v>5</v>
      </c>
      <c r="K11" s="176" t="str">
        <f t="shared" si="0"/>
        <v>CATASTROFICO</v>
      </c>
      <c r="L11" s="91">
        <v>3</v>
      </c>
      <c r="M11" s="177" t="str">
        <f t="shared" si="3"/>
        <v>MODERADO</v>
      </c>
      <c r="N11" s="177">
        <f t="shared" si="4"/>
        <v>15</v>
      </c>
      <c r="O11" s="177" t="str">
        <f>IF(OR(J11=" ",J11=0,L11=" ",L11=0)," ",IF(AND(J11=1,L11=3),"BAJO",IF(AND(J11=1,L11=4),"MODERADO",IF(AND(J11=2,L11=5),"ALTO",IF(AND(J11=3,L11=4),"ALTO",IF(AND(J11=2,L11=2),"BAJO",VLOOKUP(N11,[1]Evaluacion!A$1:B$65536,2)))))))</f>
        <v>EXTREMO</v>
      </c>
      <c r="P11" s="187" t="s">
        <v>189</v>
      </c>
      <c r="Q11" s="131">
        <f>IF(OR(J11=" ",J11=0,L11=" ",L11=0)," ",CONTROLES!M13)</f>
        <v>15</v>
      </c>
      <c r="R11" s="84" t="str">
        <f>IF(OR(J11=" ",J11=0,L11=" ",L11=0)," ",CONTROLES!N13)</f>
        <v>EXTREMO</v>
      </c>
      <c r="S11" s="85" t="str">
        <f>IF(OR(R11=" ",R11=0)," ",VLOOKUP(R11,Evaluacion!D:E,2,0))</f>
        <v>* Evitar el riesgo
* Reducir el riesgo
* Compartir o transferir</v>
      </c>
      <c r="T11" s="188" t="s">
        <v>190</v>
      </c>
      <c r="U11" s="180" t="s">
        <v>191</v>
      </c>
      <c r="V11" s="189" t="s">
        <v>192</v>
      </c>
      <c r="W11" s="182" t="s">
        <v>193</v>
      </c>
      <c r="X11" s="141"/>
      <c r="Y11" s="90"/>
      <c r="AK11" s="86"/>
    </row>
    <row r="12" spans="1:37" ht="120" x14ac:dyDescent="0.3">
      <c r="A12" s="726" t="str">
        <f>'CONTEXTO ESTRATÉGICO'!C57</f>
        <v>EVALUACION INDEPENDIENTE</v>
      </c>
      <c r="B12" s="726" t="str">
        <f>'CONTEXTO ESTRATÉGICO'!C60</f>
        <v xml:space="preserve">Ejercer el control sobre la gestión y el cumplimiento de cada una de las actividades que hacen parte  de la entidad, asegurando la eficacia, eficiencia y efectividad en cada uno de sus procesos. </v>
      </c>
      <c r="C12" s="206" t="s">
        <v>106</v>
      </c>
      <c r="D12" s="186" t="e">
        <f>#REF!</f>
        <v>#REF!</v>
      </c>
      <c r="E12" s="207" t="s">
        <v>204</v>
      </c>
      <c r="F12" s="207" t="s">
        <v>107</v>
      </c>
      <c r="G12" s="207"/>
      <c r="H12" s="207" t="s">
        <v>205</v>
      </c>
      <c r="I12" s="207" t="s">
        <v>206</v>
      </c>
      <c r="J12" s="91">
        <v>5</v>
      </c>
      <c r="K12" s="208" t="str">
        <f t="shared" si="0"/>
        <v>CATASTROFICO</v>
      </c>
      <c r="L12" s="91">
        <v>3</v>
      </c>
      <c r="M12" s="177" t="str">
        <f t="shared" ref="M12:M21" si="5">IF(L12=1,"RARO",IF(L12=2,"IMPROBABLE",IF(L12=3,"MODERADO",IF(L12=4,"PROBABLE",IF(L12=5,"CASI CERTEZA"," ")))))</f>
        <v>MODERADO</v>
      </c>
      <c r="N12" s="177">
        <f t="shared" ref="N12" si="6">IF(OR(J12=" ",J12=0,L12=" ",L12=0)," ",J12*L12)</f>
        <v>15</v>
      </c>
      <c r="O12" s="177" t="str">
        <f>IF(OR(J12=" ",J12=0,L12=" ",L12=0)," ",IF(AND(J12=1,L12=3),"BAJO",IF(AND(J12=1,L12=4),"MODERADO",IF(AND(J12=2,L12=5),"ALTO",IF(AND(J12=3,L12=4),"ALTO",IF(AND(J12=2,L12=2),"BAJO",VLOOKUP(N12,[1]Evaluacion!A$1:B$65536,2)))))))</f>
        <v>EXTREMO</v>
      </c>
      <c r="P12" s="207" t="s">
        <v>207</v>
      </c>
      <c r="Q12" s="131">
        <f>IF(OR(J12=" ",J12=0,L12=" ",L12=0)," ",CONTROLES!M14)</f>
        <v>15</v>
      </c>
      <c r="R12" s="84" t="str">
        <f>IF(OR(J12=" ",J12=0,L12=" ",L12=0)," ",CONTROLES!N14)</f>
        <v>EXTREMO</v>
      </c>
      <c r="S12" s="85" t="str">
        <f>IF(OR(R12=" ",R12=0)," ",VLOOKUP(R12,Evaluacion!D:E,2,0))</f>
        <v>* Evitar el riesgo
* Reducir el riesgo
* Compartir o transferir</v>
      </c>
      <c r="T12" s="207" t="s">
        <v>208</v>
      </c>
      <c r="U12" s="207" t="s">
        <v>209</v>
      </c>
      <c r="V12" s="727" t="s">
        <v>210</v>
      </c>
      <c r="W12" s="207" t="s">
        <v>211</v>
      </c>
      <c r="Y12" s="90"/>
      <c r="AK12" s="86"/>
    </row>
    <row r="13" spans="1:37" ht="117" customHeight="1" x14ac:dyDescent="0.3">
      <c r="A13" s="726" t="str">
        <f>'CONTEXTO ESTRATÉGICO'!C84</f>
        <v>ARCHIVO AUDIOVISUAL</v>
      </c>
      <c r="B13" s="726" t="str">
        <f>'CONTEXTO ESTRATÉGICO'!C87</f>
        <v>Administrar el material audiovisual y sonoro garantizando su función como soporte de programación y a la vez identificación, protección, conservación y salvaguarda.</v>
      </c>
      <c r="C13" s="171" t="s">
        <v>105</v>
      </c>
      <c r="D13" s="172" t="str">
        <f>'[2]CONTEXTO ESTRATÉGICO'!B23</f>
        <v>Deficiencias en la infraestructura tecnológica</v>
      </c>
      <c r="E13" s="173" t="s">
        <v>229</v>
      </c>
      <c r="F13" s="174" t="s">
        <v>178</v>
      </c>
      <c r="G13" s="175"/>
      <c r="H13" s="172" t="s">
        <v>230</v>
      </c>
      <c r="I13" s="171" t="s">
        <v>231</v>
      </c>
      <c r="J13" s="91">
        <v>4</v>
      </c>
      <c r="K13" s="227" t="str">
        <f t="shared" si="0"/>
        <v>MAYOR</v>
      </c>
      <c r="L13" s="91">
        <v>1</v>
      </c>
      <c r="M13" s="228" t="str">
        <f t="shared" si="5"/>
        <v>RARO</v>
      </c>
      <c r="N13" s="228">
        <f t="shared" ref="N13:N19" si="7">IF(OR(J13=" ",J13=0,L13=" ",L13=0)," ",J13*L13)</f>
        <v>4</v>
      </c>
      <c r="O13" s="228" t="str">
        <f>IF(OR(J13=" ",J13=0,L13=" ",L13=0)," ",IF(AND(J13=1,L13=3),"BAJO",IF(AND(J13=1,L13=4),"MODERADO",IF(AND(J13=2,L13=5),"ALTO",IF(AND(J13=3,L13=4),"ALTO",IF(AND(J13=2,L13=2),"BAJO",VLOOKUP(N13,[2]Evaluacion!A:B,2)))))))</f>
        <v>ALTO</v>
      </c>
      <c r="P13" s="229" t="s">
        <v>232</v>
      </c>
      <c r="Q13" s="131">
        <f>IF(OR(J13=" ",J13=0,L13=" ",L13=0)," ",CONTROLES!M15)</f>
        <v>15</v>
      </c>
      <c r="R13" s="84" t="str">
        <f>IF(OR(J13=" ",J13=0,L13=" ",L13=0)," ",CONTROLES!N15)</f>
        <v>EXTREMO</v>
      </c>
      <c r="S13" s="230" t="str">
        <f>IF(OR(R13=" ",R13=0)," ",VLOOKUP(R13,[2]Evaluacion!D:E,2,0))</f>
        <v>* Evitar el riesgo
* Reducir el riesgo
* Compartir o transferir</v>
      </c>
      <c r="T13" s="230" t="s">
        <v>233</v>
      </c>
      <c r="U13" s="230" t="s">
        <v>234</v>
      </c>
      <c r="V13" s="728">
        <v>41820</v>
      </c>
      <c r="W13" s="230" t="s">
        <v>235</v>
      </c>
      <c r="X13" s="141"/>
      <c r="Y13" s="90"/>
      <c r="AK13" s="86"/>
    </row>
    <row r="14" spans="1:37" ht="236.25" x14ac:dyDescent="0.3">
      <c r="A14" s="726" t="str">
        <f>'CONTEXTO ESTRATÉGICO'!C84</f>
        <v>ARCHIVO AUDIOVISUAL</v>
      </c>
      <c r="B14" s="726" t="str">
        <f>'CONTEXTO ESTRATÉGICO'!C87</f>
        <v>Administrar el material audiovisual y sonoro garantizando su función como soporte de programación y a la vez identificación, protección, conservación y salvaguarda.</v>
      </c>
      <c r="C14" s="172" t="s">
        <v>236</v>
      </c>
      <c r="D14" s="172">
        <f>'[2]CONTEXTO ESTRATÉGICO'!F23</f>
        <v>0</v>
      </c>
      <c r="E14" s="231" t="s">
        <v>237</v>
      </c>
      <c r="F14" s="174"/>
      <c r="G14" s="174" t="s">
        <v>178</v>
      </c>
      <c r="H14" s="172" t="s">
        <v>238</v>
      </c>
      <c r="I14" s="171" t="s">
        <v>239</v>
      </c>
      <c r="J14" s="91">
        <v>5</v>
      </c>
      <c r="K14" s="227" t="str">
        <f t="shared" si="0"/>
        <v>CATASTROFICO</v>
      </c>
      <c r="L14" s="91">
        <v>1</v>
      </c>
      <c r="M14" s="228" t="str">
        <f t="shared" si="5"/>
        <v>RARO</v>
      </c>
      <c r="N14" s="228">
        <f t="shared" si="7"/>
        <v>5</v>
      </c>
      <c r="O14" s="228" t="str">
        <f>IF(OR(J14=" ",J14=0,L14=" ",L14=0)," ",IF(AND(J14=1,L14=3),"BAJO",IF(AND(J14=1,L14=4),"MODERADO",IF(AND(J14=2,L14=5),"ALTO",IF(AND(J14=3,L14=4),"ALTO",IF(AND(J14=2,L14=2),"BAJO",VLOOKUP(N14,[2]Evaluacion!A:B,2)))))))</f>
        <v>ALTO</v>
      </c>
      <c r="P14" s="229" t="s">
        <v>240</v>
      </c>
      <c r="Q14" s="131">
        <f>IF(OR(J14=" ",J14=0,L14=" ",L14=0)," ",CONTROLES!M16)</f>
        <v>5</v>
      </c>
      <c r="R14" s="84" t="str">
        <f>IF(OR(J14=" ",J14=0,L14=" ",L14=0)," ",CONTROLES!N16)</f>
        <v>ALTO</v>
      </c>
      <c r="S14" s="230" t="str">
        <f>IF(OR(R14=" ",R14=0)," ",VLOOKUP(R14,[2]Evaluacion!D:E,2,0))</f>
        <v>* Reducir el riesgo
* Evitar el riesgo
* Compartir o transferir</v>
      </c>
      <c r="T14" s="232" t="s">
        <v>241</v>
      </c>
      <c r="U14" s="230" t="s">
        <v>234</v>
      </c>
      <c r="V14" s="729">
        <v>42004</v>
      </c>
      <c r="W14" s="232" t="s">
        <v>242</v>
      </c>
      <c r="X14" s="92"/>
      <c r="Y14" s="90"/>
      <c r="AK14" s="87" t="s">
        <v>136</v>
      </c>
    </row>
    <row r="15" spans="1:37" ht="141.75" customHeight="1" x14ac:dyDescent="0.3">
      <c r="A15" s="726" t="str">
        <f>'CONTEXTO ESTRATÉGICO'!C98</f>
        <v>ATENCIÓN AL CIUDADANO</v>
      </c>
      <c r="B15" s="726" t="str">
        <f>'CONTEXTO ESTRATÉGICO'!C101</f>
        <v>Crear canales y espacios de comunicación, entre rtvc y la comunidad, que permitan la interacción y  retroalimentación sobre los requerimientos de los ciudadanos para orientar nuestro quehacer institucional.</v>
      </c>
      <c r="C15" s="206" t="s">
        <v>106</v>
      </c>
      <c r="D15" s="184"/>
      <c r="E15" s="186" t="s">
        <v>258</v>
      </c>
      <c r="F15" s="184" t="s">
        <v>107</v>
      </c>
      <c r="G15" s="184"/>
      <c r="H15" s="184" t="s">
        <v>259</v>
      </c>
      <c r="I15" s="186" t="s">
        <v>260</v>
      </c>
      <c r="J15" s="91">
        <v>5</v>
      </c>
      <c r="K15" s="249" t="str">
        <f t="shared" si="0"/>
        <v>CATASTROFICO</v>
      </c>
      <c r="L15" s="91">
        <v>1</v>
      </c>
      <c r="M15" s="250" t="str">
        <f t="shared" si="5"/>
        <v>RARO</v>
      </c>
      <c r="N15" s="251">
        <f t="shared" si="7"/>
        <v>5</v>
      </c>
      <c r="O15" s="252" t="str">
        <f>IF(OR(J15=" ",J15=0,L15=" ",L15=0)," ",IF(AND(J15=1,L15=3),"BAJO",IF(AND(J15=1,L15=4),"MODERADO",IF(AND(J15=2,L15=5),"ALTO",IF(AND(J15=3,L15=4),"ALTO",IF(AND(J15=2,L15=2),"BAJO",VLOOKUP(N15,[3]Evaluacion!A:B,2)))))))</f>
        <v>ALTO</v>
      </c>
      <c r="P15" s="253" t="s">
        <v>261</v>
      </c>
      <c r="Q15" s="131">
        <f>IF(OR(J15=" ",J15=0,L15=" ",L15=0)," ",CONTROLES!M17)</f>
        <v>5</v>
      </c>
      <c r="R15" s="84" t="str">
        <f>IF(OR(J15=" ",J15=0,L15=" ",L15=0)," ",CONTROLES!N17)</f>
        <v>ALTO</v>
      </c>
      <c r="S15" s="230" t="str">
        <f>IF(OR(R15=" ",R15=0)," ",VLOOKUP(R15,[2]Evaluacion!D:E,2,0))</f>
        <v>* Reducir el riesgo
* Evitar el riesgo
* Compartir o transferir</v>
      </c>
      <c r="T15" s="186" t="s">
        <v>262</v>
      </c>
      <c r="U15" s="255" t="s">
        <v>263</v>
      </c>
      <c r="V15" s="730">
        <v>42003</v>
      </c>
      <c r="W15" s="184" t="s">
        <v>264</v>
      </c>
      <c r="X15" s="92"/>
      <c r="Y15" s="90"/>
    </row>
    <row r="16" spans="1:37" ht="323.25" customHeight="1" x14ac:dyDescent="0.3">
      <c r="A16" s="726" t="str">
        <f>'CONTEXTO ESTRATÉGICO'!C98</f>
        <v>ATENCIÓN AL CIUDADANO</v>
      </c>
      <c r="B16" s="726" t="str">
        <f>'CONTEXTO ESTRATÉGICO'!C101</f>
        <v>Crear canales y espacios de comunicación, entre rtvc y la comunidad, que permitan la interacción y  retroalimentación sobre los requerimientos de los ciudadanos para orientar nuestro quehacer institucional.</v>
      </c>
      <c r="C16" s="206" t="s">
        <v>106</v>
      </c>
      <c r="D16" s="346" t="str">
        <f>'[3]CONTEXTO ESTRATÉGICO'!B25:B25</f>
        <v>1 Fi</v>
      </c>
      <c r="E16" s="183" t="s">
        <v>273</v>
      </c>
      <c r="F16" s="184" t="s">
        <v>107</v>
      </c>
      <c r="G16" s="184"/>
      <c r="H16" s="256" t="s">
        <v>274</v>
      </c>
      <c r="I16" s="206" t="s">
        <v>260</v>
      </c>
      <c r="J16" s="91">
        <v>5</v>
      </c>
      <c r="K16" s="208" t="str">
        <f t="shared" si="0"/>
        <v>CATASTROFICO</v>
      </c>
      <c r="L16" s="91">
        <v>1</v>
      </c>
      <c r="M16" s="318" t="str">
        <f t="shared" si="5"/>
        <v>RARO</v>
      </c>
      <c r="N16" s="209">
        <f t="shared" si="7"/>
        <v>5</v>
      </c>
      <c r="O16" s="210" t="str">
        <f>IF(OR(J16=" ",J16=0,L16=" ",L16=0)," ",IF(AND(J16=1,L16=3),"BAJO",IF(AND(J16=1,L16=4),"MODERADO",IF(AND(J16=2,L16=5),"ALTO",IF(AND(J16=3,L16=4),"ALTO",IF(AND(J16=2,L16=2),"BAJO",VLOOKUP(N16,[3]Evaluacion!A:B,2)))))))</f>
        <v>ALTO</v>
      </c>
      <c r="P16" s="257" t="s">
        <v>275</v>
      </c>
      <c r="Q16" s="131">
        <f>IF(OR(J16=" ",J16=0,L16=" ",L16=0)," ",CONTROLES!M18)</f>
        <v>5</v>
      </c>
      <c r="R16" s="84" t="str">
        <f>IF(OR(J16=" ",J16=0,L16=" ",L16=0)," ",CONTROLES!N18)</f>
        <v>ALTO</v>
      </c>
      <c r="S16" s="230" t="str">
        <f>IF(OR(R16=" ",R16=0)," ",VLOOKUP(R16,[2]Evaluacion!D:E,2,0))</f>
        <v>* Reducir el riesgo
* Evitar el riesgo
* Compartir o transferir</v>
      </c>
      <c r="T16" s="254" t="s">
        <v>276</v>
      </c>
      <c r="U16" s="255" t="s">
        <v>277</v>
      </c>
      <c r="V16" s="730">
        <v>42004</v>
      </c>
      <c r="W16" s="258" t="s">
        <v>278</v>
      </c>
    </row>
    <row r="17" spans="1:23" ht="256.5" customHeight="1" x14ac:dyDescent="0.3">
      <c r="A17" s="726" t="str">
        <f>'CONTEXTO ESTRATÉGICO'!C109</f>
        <v>COMUNICACIONES</v>
      </c>
      <c r="B17" s="726" t="str">
        <f>'CONTEXTO ESTRATÉGICO'!C112</f>
        <v>Consolidar una estrategia de comunicaciones, con el fin de divulgar todas y cada una de las actividades y servicios de RTVC, buscando posicionar la marca de RTVC y el de las distintas áreas misionales tanto a nivel interno como externo.</v>
      </c>
      <c r="C17" s="260" t="s">
        <v>236</v>
      </c>
      <c r="D17" s="261" t="e">
        <f>'[4]CONTEXTO ESTRATÉGICO'!B32</f>
        <v>#REF!</v>
      </c>
      <c r="E17" s="262" t="s">
        <v>279</v>
      </c>
      <c r="F17" s="263" t="s">
        <v>107</v>
      </c>
      <c r="G17" s="264"/>
      <c r="H17" s="262" t="s">
        <v>280</v>
      </c>
      <c r="I17" s="261" t="s">
        <v>281</v>
      </c>
      <c r="J17" s="91">
        <v>5</v>
      </c>
      <c r="K17" s="208" t="str">
        <f t="shared" si="0"/>
        <v>CATASTROFICO</v>
      </c>
      <c r="L17" s="91">
        <v>2</v>
      </c>
      <c r="M17" s="177" t="str">
        <f t="shared" si="5"/>
        <v>IMPROBABLE</v>
      </c>
      <c r="N17" s="209">
        <f t="shared" si="7"/>
        <v>10</v>
      </c>
      <c r="O17" s="210" t="str">
        <f>IF(OR(J17=" ",J17=0,L17=" ",L17=0)," ",IF(AND(J17=1,L17=3),"BAJO",IF(AND(J17=1,L17=4),"MODERADO",IF(AND(J17=2,L17=5),"ALTO",IF(AND(J17=3,L17=4),"ALTO",IF(AND(J17=2,L17=2),"BAJO",VLOOKUP(N17,[3]Evaluacion!A:B,2)))))))</f>
        <v>EXTREMO</v>
      </c>
      <c r="P17" s="265" t="s">
        <v>282</v>
      </c>
      <c r="Q17" s="131">
        <f>IF(OR(J17=" ",J17=0,L17=" ",L17=0)," ",CONTROLES!M19)</f>
        <v>5</v>
      </c>
      <c r="R17" s="84" t="str">
        <f>IF(OR(J17=" ",J17=0,L17=" ",L17=0)," ",CONTROLES!N19)</f>
        <v>ALTO</v>
      </c>
      <c r="S17" s="230" t="str">
        <f>IF(OR(R17=" ",R17=0)," ",VLOOKUP(R17,[2]Evaluacion!D:E,2,0))</f>
        <v>* Reducir el riesgo
* Evitar el riesgo
* Compartir o transferir</v>
      </c>
      <c r="T17" s="266" t="s">
        <v>283</v>
      </c>
      <c r="U17" s="267" t="s">
        <v>284</v>
      </c>
      <c r="V17" s="731">
        <v>41728</v>
      </c>
      <c r="W17" s="268" t="s">
        <v>285</v>
      </c>
    </row>
    <row r="18" spans="1:23" ht="256.5" customHeight="1" x14ac:dyDescent="0.3">
      <c r="A18" s="726" t="str">
        <f>'CONTEXTO ESTRATÉGICO'!C146</f>
        <v>SOPORTE JURÍDICO - REPRESENTACIÓN JUDICIAL-</v>
      </c>
      <c r="B18" s="726" t="str">
        <f>'CONTEXTO ESTRATÉGICO'!C149</f>
        <v xml:space="preserve">Garantizar  una adecuada y oportuna defensa de los intereses de –rtvc- en los distintos procesos judiciales y extrajudiciales en que sea parte, así como en los procesos  </v>
      </c>
      <c r="C18" s="343" t="s">
        <v>324</v>
      </c>
      <c r="D18" s="343"/>
      <c r="E18" s="346" t="s">
        <v>325</v>
      </c>
      <c r="F18" s="344" t="s">
        <v>107</v>
      </c>
      <c r="G18" s="343"/>
      <c r="H18" s="343" t="s">
        <v>326</v>
      </c>
      <c r="I18" s="343" t="s">
        <v>327</v>
      </c>
      <c r="J18" s="91">
        <v>3</v>
      </c>
      <c r="K18" s="342" t="str">
        <f t="shared" si="0"/>
        <v>MODERADO</v>
      </c>
      <c r="L18" s="91">
        <v>4</v>
      </c>
      <c r="M18" s="318" t="str">
        <f t="shared" si="5"/>
        <v>PROBABLE</v>
      </c>
      <c r="N18" s="318">
        <f t="shared" si="7"/>
        <v>12</v>
      </c>
      <c r="O18" s="318" t="str">
        <f>IF(OR(J18=" ",J18=0,L18=" ",L18=0)," ",IF(AND(J18=1,L18=3),"BAJO",IF(AND(J18=1,L18=4),"MODERADO",IF(AND(J18=2,L18=5),"ALTO",IF(AND(J18=3,L18=4),"ALTO",IF(AND(J18=2,L18=2),"BAJO",VLOOKUP(N18,[5]Evaluacion!A$1:B$65536,2)))))))</f>
        <v>ALTO</v>
      </c>
      <c r="P18" s="345" t="s">
        <v>328</v>
      </c>
      <c r="Q18" s="131">
        <f>IF(OR(J18=" ",J18=0,L18=" ",L18=0)," ",CONTROLES!M20)</f>
        <v>10</v>
      </c>
      <c r="R18" s="84" t="str">
        <f>IF(OR(J18=" ",J18=0,L18=" ",L18=0)," ",CONTROLES!N20)</f>
        <v>EXTREMO</v>
      </c>
      <c r="S18" s="345" t="str">
        <f>IF(OR(R18=" ",R18=0)," ",VLOOKUP(R18,[6]Evaluacion!D$1:E$65536,2,0))</f>
        <v>* Evitar el riesgo
* Reducir el riesgo
* Compartir o transferir</v>
      </c>
      <c r="T18" s="345" t="s">
        <v>329</v>
      </c>
      <c r="U18" s="345" t="s">
        <v>330</v>
      </c>
      <c r="V18" s="732" t="s">
        <v>331</v>
      </c>
      <c r="W18" s="345" t="s">
        <v>332</v>
      </c>
    </row>
    <row r="19" spans="1:23" ht="135" x14ac:dyDescent="0.3">
      <c r="A19" s="726" t="str">
        <f>'CONTEXTO ESTRATÉGICO'!C156</f>
        <v>MEJORAMIENTO CONTINUO</v>
      </c>
      <c r="B19" s="726" t="str">
        <f>'CONTEXTO ESTRATÉGICO'!C159</f>
        <v>Evaluar e implementar acciones de mejora en los procesos que se llevan a cabo en rtvc, a fin de contribuir al mejoramiento en la satisfacción de nuestros clientes.</v>
      </c>
      <c r="C19" s="206" t="s">
        <v>236</v>
      </c>
      <c r="D19" s="346" t="e">
        <f>#REF!</f>
        <v>#REF!</v>
      </c>
      <c r="E19" s="347" t="s">
        <v>341</v>
      </c>
      <c r="F19" s="184" t="s">
        <v>107</v>
      </c>
      <c r="G19" s="348"/>
      <c r="H19" s="346" t="s">
        <v>342</v>
      </c>
      <c r="I19" s="206" t="s">
        <v>343</v>
      </c>
      <c r="J19" s="91">
        <v>5</v>
      </c>
      <c r="K19" s="342" t="str">
        <f t="shared" si="0"/>
        <v>CATASTROFICO</v>
      </c>
      <c r="L19" s="91">
        <v>3</v>
      </c>
      <c r="M19" s="318" t="str">
        <f t="shared" si="5"/>
        <v>MODERADO</v>
      </c>
      <c r="N19" s="318">
        <f t="shared" si="7"/>
        <v>15</v>
      </c>
      <c r="O19" s="318" t="e">
        <f>IF(OR(J19=" ",J19=0,L19=" ",L19=0)," ",IF(AND(J19=1,L19=3),"BAJO",IF(AND(J19=1,L19=4),"MODERADO",IF(AND(J19=2,L19=5),"ALTO",IF(AND(J19=3,L19=4),"ALTO",IF(AND(J19=2,L19=2),"BAJO",VLOOKUP(N19,#REF!,2)))))))</f>
        <v>#REF!</v>
      </c>
      <c r="P19" s="257" t="s">
        <v>344</v>
      </c>
      <c r="Q19" s="131">
        <f>IF(OR(J19=" ",J19=0,L19=" ",L19=0)," ",CONTROLES!M21)</f>
        <v>12</v>
      </c>
      <c r="R19" s="84" t="str">
        <f>IF(OR(J19=" ",J19=0,L19=" ",L19=0)," ",CONTROLES!N21)</f>
        <v>ALTO</v>
      </c>
      <c r="S19" s="254" t="e">
        <f>IF(OR(R19=" ",R19=0)," ",VLOOKUP(R19,#REF!,2,0))</f>
        <v>#REF!</v>
      </c>
      <c r="T19" s="349" t="s">
        <v>345</v>
      </c>
      <c r="U19" s="349" t="s">
        <v>346</v>
      </c>
      <c r="V19" s="733">
        <v>42004</v>
      </c>
      <c r="W19" s="349" t="s">
        <v>347</v>
      </c>
    </row>
    <row r="20" spans="1:23" ht="157.5" customHeight="1" x14ac:dyDescent="0.3">
      <c r="A20" s="726" t="str">
        <f>'CONTEXTO ESTRATÉGICO'!C176</f>
        <v>PRODUCCIÓN DE TELEVISIÓN</v>
      </c>
      <c r="B20" s="726" t="str">
        <f>'CONTEXTO ESTRATÉGICO'!C179</f>
        <v>Producir y emitir programas de televisión con altos estándares de calidad, que cumplan con las expectativas de nuestros clientes, con las necesidades de información de nuestra teleaudiencia, teniendo como meta con el canal institucional la identificación como puente entre las instituciones del Estado y los ciudadanos y con señalcolombia entregar una programación entretenida y de calidad de carácter educativo y cultural, buscando a través de ambos fomentar la identidad nacional y la construcción de ciudadanía .</v>
      </c>
      <c r="C20" s="369" t="s">
        <v>105</v>
      </c>
      <c r="D20" s="370" t="s">
        <v>361</v>
      </c>
      <c r="E20" s="375" t="s">
        <v>361</v>
      </c>
      <c r="F20" s="371" t="s">
        <v>178</v>
      </c>
      <c r="G20" s="372"/>
      <c r="H20" s="374" t="s">
        <v>362</v>
      </c>
      <c r="I20" s="373" t="s">
        <v>363</v>
      </c>
      <c r="J20" s="91">
        <v>5</v>
      </c>
      <c r="K20" s="342" t="str">
        <f t="shared" si="0"/>
        <v>CATASTROFICO</v>
      </c>
      <c r="L20" s="91">
        <v>4</v>
      </c>
      <c r="M20" s="521" t="str">
        <f t="shared" si="5"/>
        <v>PROBABLE</v>
      </c>
      <c r="N20" s="376">
        <v>5</v>
      </c>
      <c r="O20" s="377" t="s">
        <v>23</v>
      </c>
      <c r="P20" s="378" t="s">
        <v>365</v>
      </c>
      <c r="Q20" s="131">
        <f>IF(OR(J20=" ",J20=0,L20=" ",L20=0)," ",CONTROLES!M22)</f>
        <v>15</v>
      </c>
      <c r="R20" s="84" t="str">
        <f>IF(OR(J20=" ",J20=0,L20=" ",L20=0)," ",CONTROLES!N22)</f>
        <v>EXTREMO</v>
      </c>
      <c r="S20" s="379" t="s">
        <v>10</v>
      </c>
      <c r="T20" s="380" t="s">
        <v>366</v>
      </c>
      <c r="U20" s="381" t="s">
        <v>367</v>
      </c>
      <c r="V20" s="734">
        <v>42004</v>
      </c>
      <c r="W20" s="382" t="s">
        <v>368</v>
      </c>
    </row>
    <row r="21" spans="1:23" ht="330" x14ac:dyDescent="0.3">
      <c r="A21" s="726" t="str">
        <f>'CONTEXTO ESTRATÉGICO'!C176</f>
        <v>PRODUCCIÓN DE TELEVISIÓN</v>
      </c>
      <c r="B21" s="726" t="str">
        <f>'CONTEXTO ESTRATÉGICO'!C179</f>
        <v>Producir y emitir programas de televisión con altos estándares de calidad, que cumplan con las expectativas de nuestros clientes, con las necesidades de información de nuestra teleaudiencia, teniendo como meta con el canal institucional la identificación como puente entre las instituciones del Estado y los ciudadanos y con señalcolombia entregar una programación entretenida y de calidad de carácter educativo y cultural, buscando a través de ambos fomentar la identidad nacional y la construcción de ciudadanía .</v>
      </c>
      <c r="C21" s="414" t="s">
        <v>236</v>
      </c>
      <c r="D21" s="415" t="s">
        <v>385</v>
      </c>
      <c r="E21" s="415" t="s">
        <v>385</v>
      </c>
      <c r="F21" s="416" t="s">
        <v>178</v>
      </c>
      <c r="G21" s="417"/>
      <c r="H21" s="421" t="s">
        <v>386</v>
      </c>
      <c r="I21" s="414" t="s">
        <v>387</v>
      </c>
      <c r="J21" s="91">
        <v>3</v>
      </c>
      <c r="K21" s="342" t="str">
        <f t="shared" si="0"/>
        <v>MODERADO</v>
      </c>
      <c r="L21" s="91">
        <v>3</v>
      </c>
      <c r="M21" s="521" t="str">
        <f t="shared" si="5"/>
        <v>MODERADO</v>
      </c>
      <c r="N21" s="418">
        <v>6</v>
      </c>
      <c r="O21" s="419" t="s">
        <v>23</v>
      </c>
      <c r="P21" s="424" t="s">
        <v>388</v>
      </c>
      <c r="Q21" s="131">
        <f>IF(OR(J21=" ",J21=0,L21=" ",L21=0)," ",CONTROLES!M23)</f>
        <v>20</v>
      </c>
      <c r="R21" s="84" t="str">
        <f>IF(OR(J21=" ",J21=0,L21=" ",L21=0)," ",CONTROLES!N23)</f>
        <v>EXTREMO</v>
      </c>
      <c r="S21" s="420" t="s">
        <v>10</v>
      </c>
      <c r="T21" s="423" t="s">
        <v>389</v>
      </c>
      <c r="U21" s="422" t="s">
        <v>390</v>
      </c>
      <c r="V21" s="735" t="s">
        <v>134</v>
      </c>
      <c r="W21" s="422" t="s">
        <v>391</v>
      </c>
    </row>
    <row r="22" spans="1:23" ht="409.5" x14ac:dyDescent="0.3">
      <c r="A22" s="726" t="s">
        <v>455</v>
      </c>
      <c r="B22" s="726" t="str">
        <f>'CONTEXTO ESTRATÉGICO'!C209</f>
        <v xml:space="preserve">Contribuir al cumplimiento de las funciones estratégicas de rtvc mediante el diseño, seguimiento y evaluación de los planes, programas y proyectos, así como acompañar su ejecución para garantizar el logro de las metas y los resultados definidos y esperados por la entidad en su marco de acción. </v>
      </c>
      <c r="C22" s="425" t="s">
        <v>136</v>
      </c>
      <c r="D22" s="425"/>
      <c r="E22" s="425" t="s">
        <v>392</v>
      </c>
      <c r="F22" s="425" t="s">
        <v>107</v>
      </c>
      <c r="G22" s="425"/>
      <c r="H22" s="425" t="s">
        <v>393</v>
      </c>
      <c r="I22" s="425" t="s">
        <v>394</v>
      </c>
      <c r="J22" s="425">
        <v>5</v>
      </c>
      <c r="K22" s="425" t="s">
        <v>364</v>
      </c>
      <c r="L22" s="425">
        <v>3</v>
      </c>
      <c r="M22" s="521" t="str">
        <f t="shared" ref="M22:M24" si="8">IF(L22=1,"RARO",IF(L22=2,"IMPROBABLE",IF(L22=3,"MODERADO",IF(L22=4,"PROBABLE",IF(L22=5,"CASI CERTEZA"," ")))))</f>
        <v>MODERADO</v>
      </c>
      <c r="N22" s="426">
        <v>15</v>
      </c>
      <c r="O22" s="426" t="s">
        <v>24</v>
      </c>
      <c r="P22" s="427" t="s">
        <v>395</v>
      </c>
      <c r="Q22" s="131">
        <f>IF(OR(J22=" ",J22=0,L22=" ",L22=0)," ",CONTROLES!M24)</f>
        <v>9</v>
      </c>
      <c r="R22" s="84" t="str">
        <f>IF(OR(J22=" ",J22=0,L22=" ",L22=0)," ",CONTROLES!N24)</f>
        <v>ALTO</v>
      </c>
      <c r="S22" s="428" t="s">
        <v>10</v>
      </c>
      <c r="T22" s="429" t="s">
        <v>396</v>
      </c>
      <c r="U22" s="429" t="s">
        <v>397</v>
      </c>
      <c r="V22" s="736">
        <v>41850</v>
      </c>
      <c r="W22" s="430" t="s">
        <v>398</v>
      </c>
    </row>
    <row r="23" spans="1:23" ht="114" x14ac:dyDescent="0.3">
      <c r="A23" s="726" t="str">
        <f>'CONTEXTO ESTRATÉGICO'!C242</f>
        <v>RADIO</v>
      </c>
      <c r="B23" s="726" t="str">
        <f>'CONTEXTO ESTRATÉGICO'!C245</f>
        <v>Garantizar que la programación de la radio pública nacional cumpla con los lineamientos establecidos por la normatividad aplicable.</v>
      </c>
      <c r="C23" s="507" t="s">
        <v>105</v>
      </c>
      <c r="D23" s="500" t="s">
        <v>309</v>
      </c>
      <c r="E23" s="503" t="s">
        <v>421</v>
      </c>
      <c r="F23" s="502" t="s">
        <v>107</v>
      </c>
      <c r="G23" s="502"/>
      <c r="H23" s="504" t="s">
        <v>422</v>
      </c>
      <c r="I23" s="503" t="s">
        <v>423</v>
      </c>
      <c r="J23" s="505">
        <v>4</v>
      </c>
      <c r="K23" s="498" t="s">
        <v>66</v>
      </c>
      <c r="L23" s="505">
        <v>3</v>
      </c>
      <c r="M23" s="521" t="str">
        <f t="shared" si="8"/>
        <v>MODERADO</v>
      </c>
      <c r="N23" s="499">
        <v>12</v>
      </c>
      <c r="O23" s="499" t="s">
        <v>24</v>
      </c>
      <c r="P23" s="506" t="s">
        <v>424</v>
      </c>
      <c r="Q23" s="131">
        <f>IF(OR(J23=" ",J23=0,L23=" ",L23=0)," ",CONTROLES!M25)</f>
        <v>15</v>
      </c>
      <c r="R23" s="84" t="str">
        <f>IF(OR(J23=" ",J23=0,L23=" ",L23=0)," ",CONTROLES!N25)</f>
        <v>EXTREMO</v>
      </c>
      <c r="S23" s="501" t="s">
        <v>10</v>
      </c>
      <c r="T23" s="504" t="s">
        <v>425</v>
      </c>
      <c r="U23" s="504" t="s">
        <v>426</v>
      </c>
      <c r="V23" s="508">
        <v>42004</v>
      </c>
      <c r="W23" s="504" t="s">
        <v>427</v>
      </c>
    </row>
    <row r="24" spans="1:23" ht="90" x14ac:dyDescent="0.3">
      <c r="A24" s="726" t="str">
        <f>'CONTEXTO ESTRATÉGICO'!C242</f>
        <v>RADIO</v>
      </c>
      <c r="B24" s="726" t="str">
        <f>'CONTEXTO ESTRATÉGICO'!C245</f>
        <v>Garantizar que la programación de la radio pública nacional cumpla con los lineamientos establecidos por la normatividad aplicable.</v>
      </c>
      <c r="C24" s="503" t="s">
        <v>428</v>
      </c>
      <c r="D24" s="500" t="s">
        <v>429</v>
      </c>
      <c r="E24" s="537" t="s">
        <v>430</v>
      </c>
      <c r="F24" s="535" t="s">
        <v>107</v>
      </c>
      <c r="G24" s="535"/>
      <c r="H24" s="541" t="s">
        <v>431</v>
      </c>
      <c r="I24" s="537" t="s">
        <v>432</v>
      </c>
      <c r="J24" s="542">
        <v>3</v>
      </c>
      <c r="K24" s="520" t="s">
        <v>66</v>
      </c>
      <c r="L24" s="542">
        <v>3</v>
      </c>
      <c r="M24" s="521" t="str">
        <f t="shared" si="8"/>
        <v>MODERADO</v>
      </c>
      <c r="N24" s="521">
        <v>13</v>
      </c>
      <c r="O24" s="521" t="s">
        <v>24</v>
      </c>
      <c r="P24" s="538" t="s">
        <v>433</v>
      </c>
      <c r="Q24" s="131">
        <f>IF(OR(J24=" ",J24=0,L24=" ",L24=0)," ",CONTROLES!M26)</f>
        <v>12</v>
      </c>
      <c r="R24" s="84" t="str">
        <f>IF(OR(J24=" ",J24=0,L24=" ",L24=0)," ",CONTROLES!N26)</f>
        <v>EXTREMO</v>
      </c>
      <c r="S24" s="534" t="s">
        <v>10</v>
      </c>
      <c r="T24" s="541" t="s">
        <v>434</v>
      </c>
      <c r="U24" s="541" t="s">
        <v>435</v>
      </c>
      <c r="V24" s="508">
        <v>42004</v>
      </c>
      <c r="W24" s="504" t="s">
        <v>436</v>
      </c>
    </row>
    <row r="25" spans="1:23" ht="120.75" customHeight="1" x14ac:dyDescent="0.3">
      <c r="A25" s="726" t="str">
        <f>'CONTEXTO ESTRATÉGICO'!C254</f>
        <v>SOPORTE JURÍDICO - GESTIÓN JURÍDICA-</v>
      </c>
      <c r="B25" s="726" t="str">
        <f>'CONTEXTO ESTRATÉGICO'!C256</f>
        <v>Asesorar a las dependencias  en conceptos jurídicos y defender los intereses de la entidad procurando disminuir los riesgos contractuales</v>
      </c>
      <c r="C25" s="568" t="s">
        <v>185</v>
      </c>
      <c r="D25" s="576" t="s">
        <v>450</v>
      </c>
      <c r="E25" s="576" t="s">
        <v>450</v>
      </c>
      <c r="F25" s="535" t="s">
        <v>107</v>
      </c>
      <c r="G25" s="535" t="s">
        <v>107</v>
      </c>
      <c r="H25" s="573" t="s">
        <v>444</v>
      </c>
      <c r="I25" s="573" t="s">
        <v>445</v>
      </c>
      <c r="J25" s="569">
        <v>5</v>
      </c>
      <c r="K25" s="570" t="str">
        <f>IF(J25=1,"INSIGNIFICANTE",IF(J25=2,"MENOR",IF(J25=3,"MODERADO",IF(J25=4,"MAYOR",IF(J25=5,"CATASTROFICO"," ")))))</f>
        <v>CATASTROFICO</v>
      </c>
      <c r="L25" s="569">
        <v>1</v>
      </c>
      <c r="M25" s="550" t="str">
        <f>IF(L25=1,"RARO",IF(L25=2,"IMPROBABLE",IF(L25=3,"MODERADO",IF(L25=4,"PROBABLE",IF(L25=5,"CASI CERTEZA"," ")))))</f>
        <v>RARO</v>
      </c>
      <c r="N25" s="550">
        <v>14</v>
      </c>
      <c r="O25" s="550" t="s">
        <v>24</v>
      </c>
      <c r="P25" s="575" t="s">
        <v>446</v>
      </c>
      <c r="Q25" s="131">
        <f>IF(OR(J25=" ",J25=0,L25=" ",L25=0)," ",CONTROLES!M27)</f>
        <v>9</v>
      </c>
      <c r="R25" s="84" t="str">
        <f>IF(OR(J25=" ",J25=0,L25=" ",L25=0)," ",CONTROLES!N27)</f>
        <v>ALTO</v>
      </c>
      <c r="S25" s="534" t="s">
        <v>10</v>
      </c>
      <c r="T25" s="574" t="s">
        <v>447</v>
      </c>
      <c r="U25" s="571" t="s">
        <v>448</v>
      </c>
      <c r="V25" s="180" t="s">
        <v>134</v>
      </c>
      <c r="W25" s="572" t="s">
        <v>449</v>
      </c>
    </row>
    <row r="26" spans="1:23" ht="155.25" x14ac:dyDescent="0.3">
      <c r="A26" s="544" t="s">
        <v>455</v>
      </c>
      <c r="B26" s="587" t="s">
        <v>456</v>
      </c>
      <c r="C26" s="578" t="s">
        <v>136</v>
      </c>
      <c r="E26" s="578" t="s">
        <v>159</v>
      </c>
      <c r="F26" s="170" t="s">
        <v>107</v>
      </c>
      <c r="G26" s="83"/>
      <c r="H26" s="83" t="s">
        <v>135</v>
      </c>
      <c r="I26" s="83" t="s">
        <v>150</v>
      </c>
      <c r="J26" s="91">
        <v>5</v>
      </c>
      <c r="K26" s="119" t="str">
        <f t="shared" ref="K26:K27" si="9">IF(J26=1,"INSIGNIFICANTE",IF(J26=2,"MENOR",IF(J26=3,"MODERADO",IF(J26=4,"MAYOR",IF(J26=5,"CATASTROFICO"," ")))))</f>
        <v>CATASTROFICO</v>
      </c>
      <c r="L26" s="91">
        <v>3</v>
      </c>
      <c r="M26" s="120" t="str">
        <f t="shared" si="1"/>
        <v>MODERADO</v>
      </c>
      <c r="N26" s="128">
        <f t="shared" si="2"/>
        <v>15</v>
      </c>
      <c r="O26" s="120" t="str">
        <f>IF(OR(J26=" ",J26=0,L26=" ",L26=0)," ",IF(AND(J26=1,L26=3),"BAJO",IF(AND(J26=1,L26=4),"MODERADO",IF(AND(J26=2,L26=5),"ALTO",IF(AND(J26=3,L26=4),"ALTO",IF(AND(J26=2,L26=2),"BAJO",VLOOKUP(N26,Evaluacion!A:B,2)))))))</f>
        <v>EXTREMO</v>
      </c>
      <c r="P26" s="139" t="s">
        <v>137</v>
      </c>
      <c r="Q26" s="120">
        <f>IF(OR(J26=" ",J26=0,L26=" ",L26=0)," ",CONTROLES!M28)</f>
        <v>5</v>
      </c>
      <c r="R26" s="84" t="str">
        <f>IF(OR(J26=" ",J26=0,L26=" ",L26=0)," ",CONTROLES!N28)</f>
        <v>ALTO</v>
      </c>
      <c r="S26" s="140" t="str">
        <f>IF(OR(R26=" ",R26=0)," ",VLOOKUP(R26,Evaluacion!D:E,2,0))</f>
        <v>* Reducir el riesgo
* Evitar el riesgo
* Compartir o transferir</v>
      </c>
      <c r="T26" s="121" t="s">
        <v>138</v>
      </c>
      <c r="U26" s="135" t="s">
        <v>155</v>
      </c>
      <c r="V26" s="147" t="s">
        <v>171</v>
      </c>
      <c r="W26" s="121" t="s">
        <v>139</v>
      </c>
    </row>
    <row r="27" spans="1:23" ht="135" customHeight="1" x14ac:dyDescent="0.3">
      <c r="A27" s="544" t="s">
        <v>116</v>
      </c>
      <c r="B27" s="587" t="s">
        <v>456</v>
      </c>
      <c r="C27" s="578" t="s">
        <v>136</v>
      </c>
      <c r="E27" s="578" t="s">
        <v>159</v>
      </c>
      <c r="F27" s="583"/>
      <c r="G27" s="143" t="s">
        <v>107</v>
      </c>
      <c r="H27" s="83" t="s">
        <v>143</v>
      </c>
      <c r="I27" s="83" t="s">
        <v>144</v>
      </c>
      <c r="J27" s="91">
        <v>5</v>
      </c>
      <c r="K27" s="119" t="str">
        <f t="shared" si="9"/>
        <v>CATASTROFICO</v>
      </c>
      <c r="L27" s="91">
        <v>3</v>
      </c>
      <c r="M27" s="120" t="str">
        <f t="shared" si="1"/>
        <v>MODERADO</v>
      </c>
      <c r="N27" s="128">
        <f t="shared" si="2"/>
        <v>15</v>
      </c>
      <c r="O27" s="120" t="str">
        <f>IF(OR(J27=" ",J27=0,L27=" ",L27=0)," ",IF(AND(J27=1,L27=3),"BAJO",IF(AND(J27=1,L27=4),"MODERADO",IF(AND(J27=2,L27=5),"ALTO",IF(AND(J27=3,L27=4),"ALTO",IF(AND(J27=2,L27=2),"BAJO",VLOOKUP(N27,Evaluacion!A:B,2)))))))</f>
        <v>EXTREMO</v>
      </c>
      <c r="P27" s="132" t="s">
        <v>145</v>
      </c>
      <c r="Q27" s="120">
        <f>IF(OR(J27=" ",J27=0,L27=" ",L27=0)," ",CONTROLES!M29)</f>
        <v>15</v>
      </c>
      <c r="R27" s="84" t="str">
        <f>IF(OR(J27=" ",J27=0,L27=" ",L27=0)," ",CONTROLES!N29)</f>
        <v>EXTREMO</v>
      </c>
      <c r="S27" s="85" t="str">
        <f>IF(OR(R27=" ",R27=0)," ",VLOOKUP(R27,Evaluacion!D:E,2,0))</f>
        <v>* Evitar el riesgo
* Reducir el riesgo
* Compartir o transferir</v>
      </c>
      <c r="T27" s="121" t="s">
        <v>146</v>
      </c>
      <c r="U27" s="121" t="s">
        <v>151</v>
      </c>
      <c r="V27" s="148" t="s">
        <v>172</v>
      </c>
      <c r="W27" s="144" t="s">
        <v>147</v>
      </c>
    </row>
    <row r="28" spans="1:23" x14ac:dyDescent="0.3">
      <c r="A28" s="584"/>
      <c r="B28" s="585"/>
      <c r="C28" s="586"/>
      <c r="D28" s="579"/>
      <c r="E28" s="579"/>
      <c r="F28" s="579"/>
      <c r="H28" s="125"/>
    </row>
    <row r="29" spans="1:23" ht="31.5" customHeight="1" x14ac:dyDescent="0.3">
      <c r="A29" s="168"/>
      <c r="B29" s="581"/>
      <c r="C29" s="582"/>
      <c r="D29" s="582"/>
      <c r="E29" s="582"/>
    </row>
    <row r="30" spans="1:23" ht="51.75" hidden="1" customHeight="1" x14ac:dyDescent="0.3">
      <c r="A30" s="168"/>
      <c r="D30" s="580" t="s">
        <v>2</v>
      </c>
      <c r="E30" s="580" t="s">
        <v>90</v>
      </c>
      <c r="F30" s="94"/>
      <c r="G30" s="94" t="s">
        <v>18</v>
      </c>
      <c r="H30" s="94" t="s">
        <v>1</v>
      </c>
      <c r="I30" s="94" t="s">
        <v>90</v>
      </c>
    </row>
    <row r="31" spans="1:23" ht="36" customHeight="1" x14ac:dyDescent="0.3">
      <c r="A31" s="168"/>
      <c r="C31" s="94" t="s">
        <v>14</v>
      </c>
      <c r="D31" s="97" t="s">
        <v>86</v>
      </c>
      <c r="E31" s="97" t="s">
        <v>87</v>
      </c>
      <c r="F31" s="97"/>
      <c r="G31" s="97" t="s">
        <v>88</v>
      </c>
      <c r="H31" s="97" t="s">
        <v>64</v>
      </c>
      <c r="I31" s="97" t="s">
        <v>89</v>
      </c>
    </row>
    <row r="32" spans="1:23" ht="69" x14ac:dyDescent="0.3">
      <c r="A32" s="168"/>
      <c r="C32" s="97">
        <v>1</v>
      </c>
      <c r="D32" s="97" t="s">
        <v>70</v>
      </c>
      <c r="E32" s="97" t="s">
        <v>91</v>
      </c>
      <c r="F32" s="97"/>
      <c r="G32" s="97" t="s">
        <v>92</v>
      </c>
      <c r="H32" s="97" t="s">
        <v>65</v>
      </c>
      <c r="I32" s="97" t="s">
        <v>93</v>
      </c>
    </row>
    <row r="33" spans="1:9" ht="69" x14ac:dyDescent="0.3">
      <c r="A33" s="168"/>
      <c r="C33" s="97">
        <v>2</v>
      </c>
      <c r="D33" s="97" t="s">
        <v>94</v>
      </c>
      <c r="E33" s="97" t="s">
        <v>95</v>
      </c>
      <c r="F33" s="97"/>
      <c r="G33" s="97" t="s">
        <v>96</v>
      </c>
      <c r="H33" s="97" t="s">
        <v>15</v>
      </c>
      <c r="I33" s="97" t="s">
        <v>97</v>
      </c>
    </row>
    <row r="34" spans="1:9" ht="51.75" x14ac:dyDescent="0.3">
      <c r="A34" s="168"/>
      <c r="C34" s="97">
        <v>3</v>
      </c>
      <c r="D34" s="97" t="s">
        <v>71</v>
      </c>
      <c r="E34" s="97" t="s">
        <v>99</v>
      </c>
      <c r="F34" s="97"/>
      <c r="G34" s="97" t="s">
        <v>100</v>
      </c>
      <c r="H34" s="97" t="s">
        <v>66</v>
      </c>
      <c r="I34" s="97" t="s">
        <v>101</v>
      </c>
    </row>
    <row r="35" spans="1:9" ht="51.75" x14ac:dyDescent="0.3">
      <c r="A35" s="168"/>
      <c r="C35" s="97">
        <v>4</v>
      </c>
      <c r="D35" s="97" t="s">
        <v>98</v>
      </c>
      <c r="E35" s="97" t="s">
        <v>102</v>
      </c>
      <c r="F35" s="97"/>
      <c r="G35" s="97" t="s">
        <v>103</v>
      </c>
      <c r="H35" s="97" t="s">
        <v>69</v>
      </c>
      <c r="I35" s="97" t="s">
        <v>104</v>
      </c>
    </row>
    <row r="36" spans="1:9" x14ac:dyDescent="0.3">
      <c r="A36" s="168"/>
      <c r="C36" s="97">
        <v>5</v>
      </c>
    </row>
    <row r="37" spans="1:9" x14ac:dyDescent="0.3">
      <c r="A37" s="168"/>
    </row>
    <row r="38" spans="1:9" x14ac:dyDescent="0.3">
      <c r="A38" s="168"/>
    </row>
    <row r="39" spans="1:9" x14ac:dyDescent="0.3">
      <c r="A39" s="168"/>
    </row>
    <row r="40" spans="1:9" x14ac:dyDescent="0.3">
      <c r="A40" s="168"/>
    </row>
    <row r="41" spans="1:9" x14ac:dyDescent="0.3">
      <c r="A41" s="168"/>
    </row>
    <row r="42" spans="1:9" x14ac:dyDescent="0.3">
      <c r="A42" s="656"/>
    </row>
    <row r="43" spans="1:9" x14ac:dyDescent="0.3">
      <c r="A43" s="656"/>
    </row>
    <row r="44" spans="1:9" x14ac:dyDescent="0.3">
      <c r="A44" s="656"/>
    </row>
    <row r="45" spans="1:9" x14ac:dyDescent="0.3">
      <c r="A45" s="656"/>
    </row>
    <row r="46" spans="1:9" x14ac:dyDescent="0.3">
      <c r="A46" s="656"/>
    </row>
    <row r="47" spans="1:9" x14ac:dyDescent="0.3">
      <c r="A47" s="656"/>
    </row>
    <row r="48" spans="1:9" x14ac:dyDescent="0.3">
      <c r="A48" s="656"/>
    </row>
    <row r="49" spans="1:1" x14ac:dyDescent="0.3">
      <c r="A49" s="656"/>
    </row>
    <row r="50" spans="1:1" x14ac:dyDescent="0.3">
      <c r="A50" s="656"/>
    </row>
    <row r="51" spans="1:1" x14ac:dyDescent="0.3">
      <c r="A51" s="169"/>
    </row>
    <row r="52" spans="1:1" x14ac:dyDescent="0.3">
      <c r="A52" s="169"/>
    </row>
    <row r="53" spans="1:1" x14ac:dyDescent="0.3">
      <c r="A53" s="169"/>
    </row>
    <row r="54" spans="1:1" x14ac:dyDescent="0.3">
      <c r="A54" s="169"/>
    </row>
  </sheetData>
  <autoFilter ref="A7:AK27">
    <filterColumn colId="9" showButton="0"/>
    <filterColumn colId="11" showButton="0"/>
    <filterColumn colId="13" showButton="0"/>
    <filterColumn colId="16" showButton="0"/>
    <filterColumn colId="22" showButton="0"/>
  </autoFilter>
  <mergeCells count="30">
    <mergeCell ref="W5:X7"/>
    <mergeCell ref="U5:U7"/>
    <mergeCell ref="A1:B3"/>
    <mergeCell ref="C1:R1"/>
    <mergeCell ref="S1:W1"/>
    <mergeCell ref="C2:I3"/>
    <mergeCell ref="J2:R3"/>
    <mergeCell ref="S2:W2"/>
    <mergeCell ref="S3:W3"/>
    <mergeCell ref="J5:K7"/>
    <mergeCell ref="L5:M7"/>
    <mergeCell ref="N5:O7"/>
    <mergeCell ref="Q5:R7"/>
    <mergeCell ref="T5:T7"/>
    <mergeCell ref="X8:X9"/>
    <mergeCell ref="A42:A50"/>
    <mergeCell ref="A5:A7"/>
    <mergeCell ref="A4:X4"/>
    <mergeCell ref="B5:B7"/>
    <mergeCell ref="D5:D7"/>
    <mergeCell ref="I6:I7"/>
    <mergeCell ref="E5:G5"/>
    <mergeCell ref="H6:H7"/>
    <mergeCell ref="C5:C7"/>
    <mergeCell ref="E6:E7"/>
    <mergeCell ref="F6:F7"/>
    <mergeCell ref="G6:G7"/>
    <mergeCell ref="P5:P7"/>
    <mergeCell ref="S5:S7"/>
    <mergeCell ref="V5:V7"/>
  </mergeCells>
  <phoneticPr fontId="0" type="noConversion"/>
  <conditionalFormatting sqref="O8:O9 O26:O65490 R8:R27">
    <cfRule type="cellIs" dxfId="75" priority="226" stopIfTrue="1" operator="equal">
      <formula>"BAJO"</formula>
    </cfRule>
    <cfRule type="cellIs" dxfId="74" priority="227" stopIfTrue="1" operator="equal">
      <formula>"MODERADO"</formula>
    </cfRule>
    <cfRule type="cellIs" dxfId="73" priority="228" stopIfTrue="1" operator="equal">
      <formula>"ALTO"</formula>
    </cfRule>
    <cfRule type="cellIs" dxfId="72" priority="229" stopIfTrue="1" operator="equal">
      <formula>"EXTREMO"</formula>
    </cfRule>
  </conditionalFormatting>
  <conditionalFormatting sqref="N8:N12 N23:N27">
    <cfRule type="expression" dxfId="71" priority="213" stopIfTrue="1">
      <formula>$O8="BAJO"</formula>
    </cfRule>
    <cfRule type="expression" dxfId="70" priority="214" stopIfTrue="1">
      <formula>$O8="MODERADO"</formula>
    </cfRule>
    <cfRule type="expression" dxfId="69" priority="215" stopIfTrue="1">
      <formula>$O8="ALTO"</formula>
    </cfRule>
    <cfRule type="expression" dxfId="68" priority="216" stopIfTrue="1">
      <formula>$O8="EXTREMO"</formula>
    </cfRule>
  </conditionalFormatting>
  <conditionalFormatting sqref="Q8:Q27">
    <cfRule type="expression" dxfId="67" priority="209" stopIfTrue="1">
      <formula>$R8="BAJO"</formula>
    </cfRule>
    <cfRule type="expression" dxfId="66" priority="210" stopIfTrue="1">
      <formula>$R8="MODERADO"</formula>
    </cfRule>
    <cfRule type="expression" dxfId="65" priority="211" stopIfTrue="1">
      <formula>$R8="ALTO"</formula>
    </cfRule>
    <cfRule type="expression" dxfId="64" priority="212" stopIfTrue="1">
      <formula>$R8="EXTREMO"</formula>
    </cfRule>
  </conditionalFormatting>
  <conditionalFormatting sqref="O10">
    <cfRule type="cellIs" dxfId="63" priority="173" stopIfTrue="1" operator="equal">
      <formula>"BAJO"</formula>
    </cfRule>
    <cfRule type="cellIs" dxfId="62" priority="174" stopIfTrue="1" operator="equal">
      <formula>"MODERADO"</formula>
    </cfRule>
    <cfRule type="cellIs" dxfId="61" priority="175" stopIfTrue="1" operator="equal">
      <formula>"ALTO"</formula>
    </cfRule>
    <cfRule type="cellIs" dxfId="60" priority="176" stopIfTrue="1" operator="equal">
      <formula>"EXTREMO"</formula>
    </cfRule>
  </conditionalFormatting>
  <conditionalFormatting sqref="O11:O12">
    <cfRule type="cellIs" dxfId="59" priority="161" stopIfTrue="1" operator="equal">
      <formula>"BAJO"</formula>
    </cfRule>
    <cfRule type="cellIs" dxfId="58" priority="162" stopIfTrue="1" operator="equal">
      <formula>"MODERADO"</formula>
    </cfRule>
    <cfRule type="cellIs" dxfId="57" priority="163" stopIfTrue="1" operator="equal">
      <formula>"ALTO"</formula>
    </cfRule>
    <cfRule type="cellIs" dxfId="56" priority="164" stopIfTrue="1" operator="equal">
      <formula>"EXTREMO"</formula>
    </cfRule>
  </conditionalFormatting>
  <conditionalFormatting sqref="O13:O14">
    <cfRule type="cellIs" dxfId="55" priority="137" stopIfTrue="1" operator="equal">
      <formula>"BAJO"</formula>
    </cfRule>
    <cfRule type="cellIs" dxfId="54" priority="138" stopIfTrue="1" operator="equal">
      <formula>"MODERADO"</formula>
    </cfRule>
    <cfRule type="cellIs" dxfId="53" priority="139" stopIfTrue="1" operator="equal">
      <formula>"ALTO"</formula>
    </cfRule>
    <cfRule type="cellIs" dxfId="52" priority="140" stopIfTrue="1" operator="equal">
      <formula>"EXTREMO"</formula>
    </cfRule>
  </conditionalFormatting>
  <conditionalFormatting sqref="N13:N14">
    <cfRule type="expression" dxfId="51" priority="133" stopIfTrue="1">
      <formula>$O13="BAJO"</formula>
    </cfRule>
    <cfRule type="expression" dxfId="50" priority="134" stopIfTrue="1">
      <formula>$O13="MODERADO"</formula>
    </cfRule>
    <cfRule type="expression" dxfId="49" priority="135" stopIfTrue="1">
      <formula>$O13="ALTO"</formula>
    </cfRule>
    <cfRule type="expression" dxfId="48" priority="136" stopIfTrue="1">
      <formula>$O13="EXTREMO"</formula>
    </cfRule>
  </conditionalFormatting>
  <conditionalFormatting sqref="O15">
    <cfRule type="cellIs" dxfId="47" priority="125" stopIfTrue="1" operator="equal">
      <formula>"BAJO"</formula>
    </cfRule>
    <cfRule type="cellIs" dxfId="46" priority="126" stopIfTrue="1" operator="equal">
      <formula>"MODERADO"</formula>
    </cfRule>
    <cfRule type="cellIs" dxfId="45" priority="127" stopIfTrue="1" operator="equal">
      <formula>"ALTO"</formula>
    </cfRule>
    <cfRule type="cellIs" dxfId="44" priority="128" stopIfTrue="1" operator="equal">
      <formula>"EXTREMO"</formula>
    </cfRule>
  </conditionalFormatting>
  <conditionalFormatting sqref="N15">
    <cfRule type="expression" dxfId="43" priority="121" stopIfTrue="1">
      <formula>$O15="BAJO"</formula>
    </cfRule>
    <cfRule type="expression" dxfId="42" priority="122" stopIfTrue="1">
      <formula>$O15="MODERADO"</formula>
    </cfRule>
    <cfRule type="expression" dxfId="41" priority="123" stopIfTrue="1">
      <formula>$O15="ALTO"</formula>
    </cfRule>
    <cfRule type="expression" dxfId="40" priority="124" stopIfTrue="1">
      <formula>$O15="EXTREMO"</formula>
    </cfRule>
  </conditionalFormatting>
  <conditionalFormatting sqref="O16:O17">
    <cfRule type="cellIs" dxfId="39" priority="113" stopIfTrue="1" operator="equal">
      <formula>"BAJO"</formula>
    </cfRule>
    <cfRule type="cellIs" dxfId="38" priority="114" stopIfTrue="1" operator="equal">
      <formula>"MODERADO"</formula>
    </cfRule>
    <cfRule type="cellIs" dxfId="37" priority="115" stopIfTrue="1" operator="equal">
      <formula>"ALTO"</formula>
    </cfRule>
    <cfRule type="cellIs" dxfId="36" priority="116" stopIfTrue="1" operator="equal">
      <formula>"EXTREMO"</formula>
    </cfRule>
  </conditionalFormatting>
  <conditionalFormatting sqref="N16:N17">
    <cfRule type="expression" dxfId="35" priority="109" stopIfTrue="1">
      <formula>$O16="BAJO"</formula>
    </cfRule>
    <cfRule type="expression" dxfId="34" priority="110" stopIfTrue="1">
      <formula>$O16="MODERADO"</formula>
    </cfRule>
    <cfRule type="expression" dxfId="33" priority="111" stopIfTrue="1">
      <formula>$O16="ALTO"</formula>
    </cfRule>
    <cfRule type="expression" dxfId="32" priority="112" stopIfTrue="1">
      <formula>$O16="EXTREMO"</formula>
    </cfRule>
  </conditionalFormatting>
  <conditionalFormatting sqref="N18">
    <cfRule type="expression" dxfId="31" priority="57" stopIfTrue="1">
      <formula>$O18="BAJO"</formula>
    </cfRule>
    <cfRule type="expression" dxfId="30" priority="58" stopIfTrue="1">
      <formula>$O18="MODERADO"</formula>
    </cfRule>
    <cfRule type="expression" dxfId="29" priority="59" stopIfTrue="1">
      <formula>$O18="ALTO"</formula>
    </cfRule>
    <cfRule type="expression" dxfId="28" priority="60" stopIfTrue="1">
      <formula>$O18="EXTREMO"</formula>
    </cfRule>
  </conditionalFormatting>
  <conditionalFormatting sqref="O18">
    <cfRule type="cellIs" dxfId="27" priority="49" stopIfTrue="1" operator="equal">
      <formula>"BAJO"</formula>
    </cfRule>
    <cfRule type="cellIs" dxfId="26" priority="50" stopIfTrue="1" operator="equal">
      <formula>"MODERADO"</formula>
    </cfRule>
    <cfRule type="cellIs" dxfId="25" priority="51" stopIfTrue="1" operator="equal">
      <formula>"ALTO"</formula>
    </cfRule>
    <cfRule type="cellIs" dxfId="24" priority="52" stopIfTrue="1" operator="equal">
      <formula>"EXTREMO"</formula>
    </cfRule>
  </conditionalFormatting>
  <conditionalFormatting sqref="O19:O25">
    <cfRule type="cellIs" dxfId="23" priority="41" stopIfTrue="1" operator="equal">
      <formula>"BAJO"</formula>
    </cfRule>
    <cfRule type="cellIs" dxfId="22" priority="42" stopIfTrue="1" operator="equal">
      <formula>"MODERADO"</formula>
    </cfRule>
    <cfRule type="cellIs" dxfId="21" priority="43" stopIfTrue="1" operator="equal">
      <formula>"ALTO"</formula>
    </cfRule>
    <cfRule type="cellIs" dxfId="20" priority="44" stopIfTrue="1" operator="equal">
      <formula>"EXTREMO"</formula>
    </cfRule>
  </conditionalFormatting>
  <conditionalFormatting sqref="N19:N22">
    <cfRule type="expression" dxfId="19" priority="37" stopIfTrue="1">
      <formula>$O19="BAJO"</formula>
    </cfRule>
    <cfRule type="expression" dxfId="18" priority="38" stopIfTrue="1">
      <formula>$O19="MODERADO"</formula>
    </cfRule>
    <cfRule type="expression" dxfId="17" priority="39" stopIfTrue="1">
      <formula>$O19="ALTO"</formula>
    </cfRule>
    <cfRule type="expression" dxfId="16" priority="40" stopIfTrue="1">
      <formula>$O19="EXTREMO"</formula>
    </cfRule>
  </conditionalFormatting>
  <dataValidations count="13">
    <dataValidation type="list" allowBlank="1" showInputMessage="1" showErrorMessage="1" error="Seleccione un dato de la lista" promptTitle="CALIFICACION" sqref="L26:L27 J26:J27">
      <formula1>$AJ$4:$AJ$7</formula1>
    </dataValidation>
    <dataValidation type="list" allowBlank="1" showInputMessage="1" showErrorMessage="1" sqref="C8:C9 C26:C28">
      <formula1>$AK$8:$AK$14</formula1>
    </dataValidation>
    <dataValidation type="list" allowBlank="1" showInputMessage="1" showErrorMessage="1" sqref="C10:C11">
      <formula1>$AJ$9:$AJ$14</formula1>
    </dataValidation>
    <dataValidation type="list" allowBlank="1" showInputMessage="1" showErrorMessage="1" sqref="C12">
      <formula1>$AN$2:$AN$7</formula1>
    </dataValidation>
    <dataValidation type="list" allowBlank="1" showInputMessage="1" showErrorMessage="1" sqref="C13:C14">
      <formula1>$AK$9:$AK$11</formula1>
    </dataValidation>
    <dataValidation type="list" allowBlank="1" showInputMessage="1" showErrorMessage="1" sqref="C15:C16">
      <formula1>$AK$10:$AK$21</formula1>
    </dataValidation>
    <dataValidation type="list" allowBlank="1" showInputMessage="1" showErrorMessage="1" sqref="C17">
      <formula1>$AK$8:$AK$15</formula1>
    </dataValidation>
    <dataValidation type="list" allowBlank="1" showInputMessage="1" showErrorMessage="1" sqref="C18">
      <formula1>$AG$4:$AG$9</formula1>
    </dataValidation>
    <dataValidation type="list" allowBlank="1" showInputMessage="1" showErrorMessage="1" sqref="C19:C20">
      <formula1>$AK$9:$AK$14</formula1>
    </dataValidation>
    <dataValidation type="list" allowBlank="1" showInputMessage="1" showErrorMessage="1" sqref="C21:C24">
      <formula1>$AJ$7:$AJ$11</formula1>
    </dataValidation>
    <dataValidation type="list" allowBlank="1" showInputMessage="1" showErrorMessage="1" error="Seleccione un dato de la lista" promptTitle="CALIFICACION" sqref="L8:L24 J8:J24">
      <formula1>$AJ$3:$AJ$7</formula1>
    </dataValidation>
    <dataValidation type="list" allowBlank="1" showInputMessage="1" showErrorMessage="1" error="Seleccione un dato de la lista" promptTitle="CALIFICACION" sqref="L25 J25">
      <formula1>$AH$3:$AH$7</formula1>
    </dataValidation>
    <dataValidation type="list" allowBlank="1" showInputMessage="1" showErrorMessage="1" sqref="C25">
      <formula1>$AI$8:$AI$10</formula1>
    </dataValidation>
  </dataValidations>
  <printOptions horizontalCentered="1" verticalCentered="1"/>
  <pageMargins left="1.1811023622047245" right="0.39370078740157483" top="0.39370078740157483" bottom="0.39370078740157483" header="0" footer="0"/>
  <pageSetup paperSize="5" scale="21" fitToHeight="0" orientation="landscape" r:id="rId1"/>
  <headerFooter alignWithMargins="0">
    <oddFooter>&amp;L&amp;8FO-016
 V-02&amp;R&amp;8Página &amp;P de &amp;N</oddFooter>
  </headerFooter>
  <drawing r:id="rId2"/>
  <legacyDrawing r:id="rId3"/>
  <oleObjects>
    <mc:AlternateContent xmlns:mc="http://schemas.openxmlformats.org/markup-compatibility/2006">
      <mc:Choice Requires="x14">
        <oleObject progId="PBrush" shapeId="1025" r:id="rId4">
          <objectPr defaultSize="0" autoPict="0" r:id="rId5">
            <anchor moveWithCells="1" sizeWithCells="1">
              <from>
                <xdr:col>9</xdr:col>
                <xdr:colOff>0</xdr:colOff>
                <xdr:row>0</xdr:row>
                <xdr:rowOff>0</xdr:rowOff>
              </from>
              <to>
                <xdr:col>9</xdr:col>
                <xdr:colOff>0</xdr:colOff>
                <xdr:row>0</xdr:row>
                <xdr:rowOff>0</xdr:rowOff>
              </to>
            </anchor>
          </objectPr>
        </oleObject>
      </mc:Choice>
      <mc:Fallback>
        <oleObject progId="PBrush" shapeId="1025" r:id="rId4"/>
      </mc:Fallback>
    </mc:AlternateContent>
  </oleObjec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29"/>
  <sheetViews>
    <sheetView topLeftCell="A2" zoomScale="50" zoomScaleNormal="50" workbookViewId="0">
      <pane xSplit="3" ySplit="8" topLeftCell="D31" activePane="bottomRight" state="frozen"/>
      <selection activeCell="A2" sqref="A2"/>
      <selection pane="topRight" activeCell="D2" sqref="D2"/>
      <selection pane="bottomLeft" activeCell="A7" sqref="A7"/>
      <selection pane="bottomRight" activeCell="C12" sqref="C12"/>
    </sheetView>
  </sheetViews>
  <sheetFormatPr baseColWidth="10" defaultRowHeight="18" x14ac:dyDescent="0.2"/>
  <cols>
    <col min="1" max="1" width="15" style="1" bestFit="1" customWidth="1"/>
    <col min="2" max="2" width="47" style="1" customWidth="1"/>
    <col min="3" max="3" width="102.7109375" style="1" bestFit="1" customWidth="1"/>
    <col min="4" max="4" width="15.42578125" style="9" customWidth="1"/>
    <col min="5" max="5" width="16.140625" style="9" customWidth="1"/>
    <col min="6" max="6" width="11.140625" style="9" customWidth="1"/>
    <col min="7" max="7" width="14.42578125" style="9" customWidth="1"/>
    <col min="8" max="8" width="20" style="9" customWidth="1"/>
    <col min="9" max="9" width="29.7109375" style="9" bestFit="1" customWidth="1"/>
    <col min="10" max="10" width="16.28515625" style="1" customWidth="1"/>
    <col min="11" max="11" width="11.7109375" style="1" customWidth="1"/>
    <col min="12" max="12" width="18.28515625" style="1" customWidth="1"/>
    <col min="13" max="13" width="24" style="1" bestFit="1" customWidth="1"/>
    <col min="14" max="14" width="21.5703125" style="1" customWidth="1"/>
    <col min="15" max="15" width="11.42578125" style="2"/>
    <col min="16" max="16384" width="11.42578125" style="1"/>
  </cols>
  <sheetData>
    <row r="1" spans="1:38" ht="18" hidden="1" customHeight="1" x14ac:dyDescent="0.2">
      <c r="B1" s="1" t="s">
        <v>20</v>
      </c>
      <c r="C1" s="1" t="s">
        <v>21</v>
      </c>
      <c r="D1" s="1" t="s">
        <v>32</v>
      </c>
      <c r="F1" s="9" t="s">
        <v>8</v>
      </c>
      <c r="G1" s="9" t="s">
        <v>25</v>
      </c>
    </row>
    <row r="2" spans="1:38" s="136" customFormat="1" ht="20.25" x14ac:dyDescent="0.2">
      <c r="A2" s="711"/>
      <c r="B2" s="743"/>
      <c r="C2" s="742" t="s">
        <v>156</v>
      </c>
      <c r="D2" s="742"/>
      <c r="E2" s="742"/>
      <c r="F2" s="742"/>
      <c r="G2" s="742"/>
      <c r="H2" s="742"/>
      <c r="I2" s="742"/>
      <c r="J2" s="745"/>
      <c r="K2" s="745"/>
      <c r="L2" s="745"/>
      <c r="M2" s="744" t="s">
        <v>176</v>
      </c>
      <c r="N2" s="154" t="s">
        <v>461</v>
      </c>
      <c r="O2" s="149"/>
      <c r="P2" s="149"/>
      <c r="Q2" s="149"/>
      <c r="R2" s="149"/>
      <c r="T2" s="152"/>
      <c r="U2" s="152"/>
      <c r="V2" s="152"/>
      <c r="W2" s="152"/>
      <c r="AJ2" s="137"/>
    </row>
    <row r="3" spans="1:38" s="136" customFormat="1" ht="36.75" customHeight="1" x14ac:dyDescent="0.2">
      <c r="A3" s="712"/>
      <c r="B3" s="737"/>
      <c r="C3" s="742" t="s">
        <v>348</v>
      </c>
      <c r="D3" s="742"/>
      <c r="E3" s="742" t="s">
        <v>463</v>
      </c>
      <c r="F3" s="742"/>
      <c r="G3" s="742"/>
      <c r="H3" s="742"/>
      <c r="I3" s="742"/>
      <c r="J3" s="742"/>
      <c r="K3" s="742"/>
      <c r="L3" s="742"/>
      <c r="M3" s="739" t="s">
        <v>175</v>
      </c>
      <c r="N3" s="155" t="s">
        <v>462</v>
      </c>
      <c r="O3" s="149"/>
      <c r="P3" s="149"/>
      <c r="Q3" s="149"/>
      <c r="R3" s="149"/>
      <c r="T3" s="152"/>
      <c r="U3" s="152"/>
      <c r="V3" s="152"/>
      <c r="W3" s="152"/>
      <c r="AJ3" s="137"/>
    </row>
    <row r="4" spans="1:38" s="136" customFormat="1" ht="21" customHeight="1" thickBot="1" x14ac:dyDescent="0.3">
      <c r="A4" s="713"/>
      <c r="B4" s="738"/>
      <c r="C4" s="742"/>
      <c r="D4" s="742"/>
      <c r="E4" s="742"/>
      <c r="F4" s="742"/>
      <c r="G4" s="742"/>
      <c r="H4" s="742"/>
      <c r="I4" s="742"/>
      <c r="J4" s="742"/>
      <c r="K4" s="742"/>
      <c r="L4" s="742"/>
      <c r="M4" s="740" t="s">
        <v>174</v>
      </c>
      <c r="N4" s="156">
        <v>41788</v>
      </c>
      <c r="O4" s="149"/>
      <c r="P4" s="149"/>
      <c r="Q4" s="149"/>
      <c r="R4" s="149"/>
      <c r="T4" s="153"/>
      <c r="U4" s="153"/>
      <c r="V4" s="153"/>
      <c r="W4" s="153"/>
      <c r="AJ4" s="150"/>
      <c r="AK4" s="150"/>
      <c r="AL4" s="151"/>
    </row>
    <row r="5" spans="1:38" ht="7.5" customHeight="1" thickBot="1" x14ac:dyDescent="0.25">
      <c r="B5" s="16"/>
      <c r="C5" s="315"/>
      <c r="D5" s="315"/>
      <c r="E5" s="72"/>
      <c r="F5" s="72"/>
      <c r="G5" s="72"/>
      <c r="H5" s="72"/>
      <c r="I5" s="72"/>
      <c r="J5" s="315"/>
      <c r="K5" s="315"/>
      <c r="L5" s="315"/>
    </row>
    <row r="6" spans="1:38" ht="40.5" customHeight="1" thickBot="1" x14ac:dyDescent="0.25">
      <c r="A6" s="714" t="s">
        <v>62</v>
      </c>
      <c r="B6" s="715"/>
      <c r="C6" s="741"/>
      <c r="D6" s="741"/>
      <c r="E6" s="741"/>
      <c r="F6" s="741"/>
      <c r="G6" s="741"/>
      <c r="H6" s="741"/>
      <c r="I6" s="741"/>
      <c r="J6" s="741"/>
      <c r="K6" s="741"/>
      <c r="L6" s="741"/>
      <c r="M6" s="715"/>
      <c r="N6" s="716"/>
    </row>
    <row r="7" spans="1:38" ht="7.5" customHeight="1" thickBot="1" x14ac:dyDescent="0.25">
      <c r="A7" s="13"/>
      <c r="B7" s="4"/>
      <c r="C7" s="4"/>
      <c r="D7" s="14"/>
      <c r="E7" s="14"/>
      <c r="F7" s="14"/>
      <c r="G7" s="14"/>
      <c r="H7" s="14"/>
      <c r="I7" s="14"/>
      <c r="J7" s="4"/>
      <c r="K7" s="4"/>
      <c r="L7" s="4"/>
      <c r="M7" s="4"/>
      <c r="N7" s="15"/>
    </row>
    <row r="8" spans="1:38" s="10" customFormat="1" ht="21.75" customHeight="1" x14ac:dyDescent="0.2">
      <c r="A8" s="724" t="s">
        <v>0</v>
      </c>
      <c r="B8" s="717" t="s">
        <v>57</v>
      </c>
      <c r="C8" s="717" t="s">
        <v>58</v>
      </c>
      <c r="D8" s="723" t="s">
        <v>59</v>
      </c>
      <c r="E8" s="723"/>
      <c r="F8" s="719" t="s">
        <v>60</v>
      </c>
      <c r="G8" s="720"/>
      <c r="H8" s="720"/>
      <c r="I8" s="720"/>
      <c r="J8" s="720"/>
      <c r="K8" s="720"/>
      <c r="L8" s="720"/>
      <c r="M8" s="720"/>
      <c r="N8" s="721"/>
      <c r="O8" s="12"/>
    </row>
    <row r="9" spans="1:38" s="10" customFormat="1" ht="36.75" customHeight="1" x14ac:dyDescent="0.2">
      <c r="A9" s="725"/>
      <c r="B9" s="718"/>
      <c r="C9" s="718"/>
      <c r="D9" s="101" t="s">
        <v>3</v>
      </c>
      <c r="E9" s="101" t="s">
        <v>4</v>
      </c>
      <c r="F9" s="102" t="s">
        <v>6</v>
      </c>
      <c r="G9" s="102" t="s">
        <v>7</v>
      </c>
      <c r="H9" s="102" t="s">
        <v>5</v>
      </c>
      <c r="I9" s="102" t="s">
        <v>27</v>
      </c>
      <c r="J9" s="103"/>
      <c r="K9" s="104" t="s">
        <v>20</v>
      </c>
      <c r="L9" s="104" t="s">
        <v>21</v>
      </c>
      <c r="M9" s="718" t="s">
        <v>42</v>
      </c>
      <c r="N9" s="722"/>
      <c r="O9" s="7"/>
    </row>
    <row r="10" spans="1:38" ht="148.5" x14ac:dyDescent="0.2">
      <c r="A10" s="205" t="str">
        <f>'MATRIZ MAPA DE RIESGOS'!A8</f>
        <v>EMISIÓN Y TRANSMISIÓN DE RADIO Y TELEVISIÓN</v>
      </c>
      <c r="B10" s="74" t="str">
        <f>'MATRIZ MAPA DE RIESGOS'!H8</f>
        <v>Los equipos del centro de emisión de televisión y radio presenten fallas, salgan  funcionamiento u operen de forma erronea por no contar con la temperatura adecuada de operación</v>
      </c>
      <c r="C10" s="74" t="str">
        <f>'MATRIZ MAPA DE RIESGOS'!P8</f>
        <v xml:space="preserve">*  Operación con los equipos necesarios para la emision.
*  Retiro de equipos no utilizados
*  Apagado de equipos no utilizados frecuentemente.
*  Equipos de Back Up del sistema de aire acondicionado para el centro de emision de TV y rado
Mantenimiento preventivo de los equipos de aire acondicionado.      * </v>
      </c>
      <c r="D10" s="74" t="s">
        <v>25</v>
      </c>
      <c r="E10" s="74" t="s">
        <v>8</v>
      </c>
      <c r="F10" s="74" t="s">
        <v>8</v>
      </c>
      <c r="G10" s="74" t="s">
        <v>25</v>
      </c>
      <c r="H10" s="74" t="s">
        <v>8</v>
      </c>
      <c r="I10" s="74" t="s">
        <v>32</v>
      </c>
      <c r="J10" s="73" t="str">
        <f>IF(OR(F10="",I10="",G10="",H10="",F10="no",G10="no"),"T","F")</f>
        <v>T</v>
      </c>
      <c r="K10" s="71" t="str">
        <f>IF(J10="T","N/A",IF(H10="NO",IF(AND(F10="SI",G10="SI"),IF(OR(I10="Impacto",I10="Impacto y Probabilidad"),IF('MATRIZ MAPA DE RIESGOS'!J8&gt;1,'MATRIZ MAPA DE RIESGOS'!J8-1,'MATRIZ MAPA DE RIESGOS'!J8),'MATRIZ MAPA DE RIESGOS'!J8),"N/A"),IF(I10="Impacto",IF('MATRIZ MAPA DE RIESGOS'!J8&gt;2,'MATRIZ MAPA DE RIESGOS'!J8-2,'MATRIZ MAPA DE RIESGOS'!J8),IF(I10="Probabilidad",IF('MATRIZ MAPA DE RIESGOS'!J8&gt;1,'MATRIZ MAPA DE RIESGOS'!J8-1,'MATRIZ MAPA DE RIESGOS'!J8),IF(I10="Impacto y Probabilidad",IF('MATRIZ MAPA DE RIESGOS'!J8&gt;2,'MATRIZ MAPA DE RIESGOS'!J8-2,'MATRIZ MAPA DE RIESGOS'!J8))))))</f>
        <v>N/A</v>
      </c>
      <c r="L10" s="71" t="str">
        <f>IF(J10="T","N/A",IF(H10="NO",IF(AND(F10="SI",G10="SI"),IF(OR(I10="Probabilidad",I10="Impacto y Probabilidad"),IF('MATRIZ MAPA DE RIESGOS'!L8&gt;1,'MATRIZ MAPA DE RIESGOS'!L8-1,'MATRIZ MAPA DE RIESGOS'!L8),'MATRIZ MAPA DE RIESGOS'!L8),"N/A"),IF(I10="Probabilidad",IF('MATRIZ MAPA DE RIESGOS'!L8&gt;2,'MATRIZ MAPA DE RIESGOS'!L8-2,'MATRIZ MAPA DE RIESGOS'!L8),IF(I10="Impacto",IF('MATRIZ MAPA DE RIESGOS'!L8&gt;1,'MATRIZ MAPA DE RIESGOS'!L8-1,'MATRIZ MAPA DE RIESGOS'!L8),IF(I10="Impacto y Probabilidad",IF('MATRIZ MAPA DE RIESGOS'!L8&gt;2,'MATRIZ MAPA DE RIESGOS'!L8-2,'MATRIZ MAPA DE RIESGOS'!L8))))))</f>
        <v>N/A</v>
      </c>
      <c r="M10" s="105">
        <f>IF(J10="T",'MATRIZ MAPA DE RIESGOS'!N8,(IF(AND(F10="SI",G10="SI"),K10*L10,"N/A")))</f>
        <v>8</v>
      </c>
      <c r="N10" s="105" t="str">
        <f>IF(J10="T",'MATRIZ MAPA DE RIESGOS'!O8,IF(AND(F10="SI",G10="SI"),IF(AND(K10=1,L10=3),"BAJO",IF(AND(K10=1,L10=4),"MODERADO",IF(AND(K10=2,L10=5),"ALTO",IF(AND(K10=3,L10=4),"ALTO",IF(AND(K10=2,L10=2),"BAJO",VLOOKUP(M10,Evaluacion!A:B,2)))))),"N/A"))</f>
        <v>ALTO</v>
      </c>
      <c r="O10" s="7"/>
    </row>
    <row r="11" spans="1:38" ht="148.5" x14ac:dyDescent="0.2">
      <c r="A11" s="205" t="str">
        <f>'MATRIZ MAPA DE RIESGOS'!A9</f>
        <v>EMISIÓN Y TRANSMISIÓN DE RADIO Y TELEVISIÓN</v>
      </c>
      <c r="B11" s="549" t="str">
        <f>'MATRIZ MAPA DE RIESGOS'!H9</f>
        <v>Fallas en los equipos, cortos electricos o daños en la infraestructura de transmisión</v>
      </c>
      <c r="C11" s="549" t="str">
        <f>'MATRIZ MAPA DE RIESGOS'!P9</f>
        <v>* Se aplican planes de reposición tecnológica a menor escala.
* Mantener sistemas de puesta a tierra operando
*  Se cuenta con plantas eléctricas para garantizar el suministro de energía.
*  Se realizan rutinas de mantenimiento preventivo y correctivo a los sistemas de emisión, producción, transmisión, energía y aire acondicionado.</v>
      </c>
      <c r="D11" s="74" t="s">
        <v>25</v>
      </c>
      <c r="E11" s="74" t="s">
        <v>8</v>
      </c>
      <c r="F11" s="74" t="s">
        <v>8</v>
      </c>
      <c r="G11" s="74" t="s">
        <v>8</v>
      </c>
      <c r="H11" s="74" t="s">
        <v>25</v>
      </c>
      <c r="I11" s="133" t="s">
        <v>32</v>
      </c>
      <c r="J11" s="73" t="str">
        <f>IF(OR(F11="",I11="",G11="",H11="",F11="no",G11="no"),"T","F")</f>
        <v>F</v>
      </c>
      <c r="K11" s="71">
        <f>IF(J11="T","N/A",IF(H11="NO",IF(AND(F11="SI",G11="SI"),IF(OR(I11="Impacto",I11="Impacto y Probabilidad"),IF('MATRIZ MAPA DE RIESGOS'!J9&gt;1,'MATRIZ MAPA DE RIESGOS'!J9-1,'MATRIZ MAPA DE RIESGOS'!J9),'MATRIZ MAPA DE RIESGOS'!J9),"N/A"),IF(I11="Impacto",IF('MATRIZ MAPA DE RIESGOS'!J9&gt;2,'MATRIZ MAPA DE RIESGOS'!J9-2,'MATRIZ MAPA DE RIESGOS'!J9),IF(I11="Probabilidad",IF('MATRIZ MAPA DE RIESGOS'!J9&gt;1,'MATRIZ MAPA DE RIESGOS'!J9-1,'MATRIZ MAPA DE RIESGOS'!J9),IF(I11="Impacto y Probabilidad",IF('MATRIZ MAPA DE RIESGOS'!J9&gt;2,'MATRIZ MAPA DE RIESGOS'!J9-2,'MATRIZ MAPA DE RIESGOS'!J9))))))</f>
        <v>3</v>
      </c>
      <c r="L11" s="71">
        <f>IF(J11="T","N/A",IF(H11="NO",IF(AND(F11="SI",G11="SI"),IF(OR(I11="Probabilidad",I11="Impacto y Probabilidad"),IF('MATRIZ MAPA DE RIESGOS'!L9&gt;1,'MATRIZ MAPA DE RIESGOS'!L9-1,'MATRIZ MAPA DE RIESGOS'!L9),'MATRIZ MAPA DE RIESGOS'!L9),"N/A"),IF(I11="Probabilidad",IF('MATRIZ MAPA DE RIESGOS'!L9&gt;2,'MATRIZ MAPA DE RIESGOS'!L9-2,'MATRIZ MAPA DE RIESGOS'!L9),IF(I11="Impacto",IF('MATRIZ MAPA DE RIESGOS'!L9&gt;1,'MATRIZ MAPA DE RIESGOS'!L9-1,'MATRIZ MAPA DE RIESGOS'!L9),IF(I11="Impacto y Probabilidad",IF('MATRIZ MAPA DE RIESGOS'!L9&gt;2,'MATRIZ MAPA DE RIESGOS'!L9-2,'MATRIZ MAPA DE RIESGOS'!L9))))))</f>
        <v>3</v>
      </c>
      <c r="M11" s="105">
        <f>IF(J11="T",'MATRIZ MAPA DE RIESGOS'!N9,(IF(AND(F11="SI",G11="SI"),K11*L11,"N/A")))</f>
        <v>9</v>
      </c>
      <c r="N11" s="105" t="str">
        <f>IF(J11="T",'MATRIZ MAPA DE RIESGOS'!O9,IF(AND(F11="SI",G11="SI"),IF(AND(K11=1,L11=3),"BAJO",IF(AND(K11=1,L11=4),"MODERADO",IF(AND(K11=2,L11=5),"ALTO",IF(AND(K11=3,L11=4),"ALTO",IF(AND(K11=2,L11=2),"BAJO",VLOOKUP(M11,Evaluacion!A:B,2)))))),"N/A"))</f>
        <v>ALTO</v>
      </c>
      <c r="O11" s="7"/>
    </row>
    <row r="12" spans="1:38" ht="177" x14ac:dyDescent="0.2">
      <c r="A12" s="205" t="str">
        <f>'MATRIZ MAPA DE RIESGOS'!A10</f>
        <v>SOPORTE JURÍDICO - CONTRACTUAL-</v>
      </c>
      <c r="B12" s="549" t="str">
        <f>'MATRIZ MAPA DE RIESGOS'!H10</f>
        <v>Que no se cuente a tiempo con los bienes y servicios necesarios para el cumplimiento de la misión institucional</v>
      </c>
      <c r="C12" s="549" t="str">
        <f>'MATRIZ MAPA DE RIESGOS'!P10</f>
        <v>Estructuración de un Plan de Adquisiciones por parte de las áreas</v>
      </c>
      <c r="D12" s="133" t="s">
        <v>8</v>
      </c>
      <c r="E12" s="133" t="s">
        <v>25</v>
      </c>
      <c r="F12" s="133" t="s">
        <v>25</v>
      </c>
      <c r="G12" s="133" t="s">
        <v>25</v>
      </c>
      <c r="H12" s="133" t="s">
        <v>8</v>
      </c>
      <c r="I12" s="133" t="s">
        <v>21</v>
      </c>
      <c r="J12" s="73" t="str">
        <f>IF(OR(F12="",I12="",G12="",H12="",F12="no",G12="no"),"T","F")</f>
        <v>T</v>
      </c>
      <c r="K12" s="517">
        <f>'MATRIZ MAPA DE RIESGOS'!J9</f>
        <v>4</v>
      </c>
      <c r="L12" s="517">
        <f>'MATRIZ MAPA DE RIESGOS'!L9</f>
        <v>4</v>
      </c>
      <c r="M12" s="105">
        <f>IF(J12="T",'MATRIZ MAPA DE RIESGOS'!N10,(IF(AND(F12="SI",G12="SI"),K12*L12,"N/A")))</f>
        <v>8</v>
      </c>
      <c r="N12" s="105" t="str">
        <f>IF(J12="T",'MATRIZ MAPA DE RIESGOS'!O10,IF(AND(F12="SI",G12="SI"),IF(AND(K12=1,L12=3),"BAJO",IF(AND(K12=1,L12=4),"MODERADO",IF(AND(K12=2,L12=5),"ALTO",IF(AND(K12=3,L12=4),"ALTO",IF(AND(K12=2,L12=2),"BAJO",VLOOKUP(M12,Evaluacion!A:B,2)))))),"N/A"))</f>
        <v>ALTO</v>
      </c>
      <c r="O12" s="7"/>
    </row>
    <row r="13" spans="1:38" ht="177" x14ac:dyDescent="0.2">
      <c r="A13" s="205" t="str">
        <f>'MATRIZ MAPA DE RIESGOS'!A11</f>
        <v>SOPORTE JURÍDICO - CONTRACTUAL-</v>
      </c>
      <c r="B13" s="549" t="str">
        <f>'MATRIZ MAPA DE RIESGOS'!H11</f>
        <v xml:space="preserve">Procesos de selección sin el lleno de los requisitos legales </v>
      </c>
      <c r="C13" s="549" t="str">
        <f>'MATRIZ MAPA DE RIESGOS'!P11</f>
        <v>1. Revisión por parte de la coordinación de Procesos de Selección, de la Oficina de Presupuesto y de la dependencia interesada en realizar la contratación.          
2.  Aplicación de los parámetros del Manual de Contratación</v>
      </c>
      <c r="D13" s="70" t="s">
        <v>25</v>
      </c>
      <c r="E13" s="74" t="s">
        <v>8</v>
      </c>
      <c r="F13" s="72" t="s">
        <v>8</v>
      </c>
      <c r="G13" s="72" t="s">
        <v>25</v>
      </c>
      <c r="H13" s="72" t="s">
        <v>8</v>
      </c>
      <c r="I13" s="72" t="s">
        <v>21</v>
      </c>
      <c r="J13" s="73" t="str">
        <f t="shared" ref="J13:J16" si="0">IF(OR(F13="",I13="",G13="",H13="",F13="no",G13="no"),"T","F")</f>
        <v>T</v>
      </c>
      <c r="K13" s="517">
        <f>'MATRIZ MAPA DE RIESGOS'!J10</f>
        <v>4</v>
      </c>
      <c r="L13" s="517">
        <f>'MATRIZ MAPA DE RIESGOS'!L10</f>
        <v>2</v>
      </c>
      <c r="M13" s="105">
        <f>IF(J13="T",'MATRIZ MAPA DE RIESGOS'!N11,(IF(AND(F13="SI",G13="SI"),K13*L13,"N/A")))</f>
        <v>15</v>
      </c>
      <c r="N13" s="105" t="str">
        <f>IF(J13="T",'MATRIZ MAPA DE RIESGOS'!O11,IF(AND(F13="SI",G13="SI"),IF(AND(K13=1,L13=3),"BAJO",IF(AND(K13=1,L13=4),"MODERADO",IF(AND(K13=2,L13=5),"ALTO",IF(AND(K13=3,L13=4),"ALTO",IF(AND(K13=2,L13=2),"BAJO",VLOOKUP(M13,Evaluacion!A:B,2)))))),"N/A"))</f>
        <v>EXTREMO</v>
      </c>
    </row>
    <row r="14" spans="1:38" ht="127.5" x14ac:dyDescent="0.2">
      <c r="A14" s="205" t="str">
        <f>'MATRIZ MAPA DE RIESGOS'!A12</f>
        <v>EVALUACION INDEPENDIENTE</v>
      </c>
      <c r="B14" s="549" t="str">
        <f>'MATRIZ MAPA DE RIESGOS'!H12</f>
        <v>Enviar informes de manera extemporanea a las entidades externas y/o entes de control</v>
      </c>
      <c r="C14" s="549" t="str">
        <f>'MATRIZ MAPA DE RIESGOS'!P12</f>
        <v>1. Implementacion de cronograma que relaciona las fechas de los informes a enviar.
2. Seguimiento por parte de los profesionales a la entrega y consolidación de la informaciòn.
Incluir dentro del cronograma de auditoría los informes de ley y de seguimiento para ser reportados.</v>
      </c>
      <c r="D14" s="70" t="s">
        <v>25</v>
      </c>
      <c r="E14" s="74" t="s">
        <v>8</v>
      </c>
      <c r="F14" s="72" t="s">
        <v>8</v>
      </c>
      <c r="G14" s="72" t="s">
        <v>25</v>
      </c>
      <c r="H14" s="72" t="s">
        <v>8</v>
      </c>
      <c r="I14" s="72" t="s">
        <v>21</v>
      </c>
      <c r="J14" s="73" t="str">
        <f t="shared" si="0"/>
        <v>T</v>
      </c>
      <c r="K14" s="517">
        <f>'MATRIZ MAPA DE RIESGOS'!J11</f>
        <v>5</v>
      </c>
      <c r="L14" s="517">
        <f>'MATRIZ MAPA DE RIESGOS'!L11</f>
        <v>3</v>
      </c>
      <c r="M14" s="105">
        <f>IF(J14="T",'MATRIZ MAPA DE RIESGOS'!N12,(IF(AND(F14="SI",G14="SI"),K14*L14,"N/A")))</f>
        <v>15</v>
      </c>
      <c r="N14" s="105" t="str">
        <f>IF(J14="T",'MATRIZ MAPA DE RIESGOS'!O12,IF(AND(F14="SI",G14="SI"),IF(AND(K14=1,L14=3),"BAJO",IF(AND(K14=1,L14=4),"MODERADO",IF(AND(K14=2,L14=5),"ALTO",IF(AND(K14=3,L14=4),"ALTO",IF(AND(K14=2,L14=2),"BAJO",VLOOKUP(M14,Evaluacion!A:B,2)))))),"N/A"))</f>
        <v>EXTREMO</v>
      </c>
    </row>
    <row r="15" spans="1:38" ht="118.5" x14ac:dyDescent="0.2">
      <c r="A15" s="205" t="str">
        <f>'MATRIZ MAPA DE RIESGOS'!A13</f>
        <v>ARCHIVO AUDIOVISUAL</v>
      </c>
      <c r="B15" s="549" t="str">
        <f>'MATRIZ MAPA DE RIESGOS'!H13</f>
        <v>Extravió de material audiovisual ingresado a la videoteca.</v>
      </c>
      <c r="C15" s="549" t="str">
        <f>'MATRIZ MAPA DE RIESGOS'!P13</f>
        <v>Formato préstamo de material audiovisual 
Seguimiento mensual al formato de préstamo de material audiovisual.</v>
      </c>
      <c r="D15" s="133" t="s">
        <v>25</v>
      </c>
      <c r="E15" s="133" t="s">
        <v>8</v>
      </c>
      <c r="F15" s="133" t="s">
        <v>8</v>
      </c>
      <c r="G15" s="133" t="s">
        <v>8</v>
      </c>
      <c r="H15" s="133" t="s">
        <v>25</v>
      </c>
      <c r="I15" s="133" t="s">
        <v>21</v>
      </c>
      <c r="J15" s="73" t="str">
        <f t="shared" si="0"/>
        <v>F</v>
      </c>
      <c r="K15" s="517">
        <f>'MATRIZ MAPA DE RIESGOS'!J12</f>
        <v>5</v>
      </c>
      <c r="L15" s="517">
        <f>'MATRIZ MAPA DE RIESGOS'!L12</f>
        <v>3</v>
      </c>
      <c r="M15" s="105">
        <f>IF(J15="T",'MATRIZ MAPA DE RIESGOS'!N13,(IF(AND(F15="SI",G15="SI"),K15*L15,"N/A")))</f>
        <v>15</v>
      </c>
      <c r="N15" s="105" t="str">
        <f>IF(J15="T",'MATRIZ MAPA DE RIESGOS'!O13,IF(AND(F15="SI",G15="SI"),IF(AND(K15=1,L15=3),"BAJO",IF(AND(K15=1,L15=4),"MODERADO",IF(AND(K15=2,L15=5),"ALTO",IF(AND(K15=3,L15=4),"ALTO",IF(AND(K15=2,L15=2),"BAJO",VLOOKUP(M15,Evaluacion!A:B,2)))))),"N/A"))</f>
        <v>EXTREMO</v>
      </c>
    </row>
    <row r="16" spans="1:38" ht="196.5" thickBot="1" x14ac:dyDescent="0.25">
      <c r="A16" s="205" t="str">
        <f>'MATRIZ MAPA DE RIESGOS'!A14</f>
        <v>ARCHIVO AUDIOVISUAL</v>
      </c>
      <c r="B16" s="549" t="str">
        <f>'MATRIZ MAPA DE RIESGOS'!H14</f>
        <v>Pérdida de la Información audiovisual y sonoro y/o daño parcial o total del material.</v>
      </c>
      <c r="C16" s="549" t="str">
        <f>'MATRIZ MAPA DE RIESGOS'!P14</f>
        <v>*  Control de temperatura y humedad del depósito de fonoteca mediante un termohigrómetro.
*  Se cuenta con sistema de seguridad para el ingreso al depósito de fonoteca.
*  Controles de limpieza en el depósito de archivo sonoro que se registra a través de la planilla de controles de la fonoteca. (Brigadas de aseo).
* Se cuenta con varios servidores para el backup del material digital sonoro.
* Deshumificadores y ventiladores ubicados en la bodega de videoteca.</v>
      </c>
      <c r="D16" s="133" t="s">
        <v>25</v>
      </c>
      <c r="E16" s="133" t="s">
        <v>8</v>
      </c>
      <c r="F16" s="248" t="s">
        <v>8</v>
      </c>
      <c r="G16" s="133" t="s">
        <v>25</v>
      </c>
      <c r="H16" s="133" t="s">
        <v>25</v>
      </c>
      <c r="I16" s="133" t="s">
        <v>21</v>
      </c>
      <c r="J16" s="73" t="str">
        <f t="shared" si="0"/>
        <v>T</v>
      </c>
      <c r="K16" s="517">
        <f>'MATRIZ MAPA DE RIESGOS'!J13</f>
        <v>4</v>
      </c>
      <c r="L16" s="517">
        <f>'MATRIZ MAPA DE RIESGOS'!L13</f>
        <v>1</v>
      </c>
      <c r="M16" s="105">
        <f>IF(J16="T",'MATRIZ MAPA DE RIESGOS'!N14,(IF(AND(F16="SI",G16="SI"),K16*L16,"N/A")))</f>
        <v>5</v>
      </c>
      <c r="N16" s="105" t="str">
        <f>IF(J16="T",'MATRIZ MAPA DE RIESGOS'!O14,IF(AND(F16="SI",G16="SI"),IF(AND(K16=1,L16=3),"BAJO",IF(AND(K16=1,L16=4),"MODERADO",IF(AND(K16=2,L16=5),"ALTO",IF(AND(K16=3,L16=4),"ALTO",IF(AND(K16=2,L16=2),"BAJO",VLOOKUP(M16,Evaluacion!A:B,2)))))),"N/A"))</f>
        <v>ALTO</v>
      </c>
    </row>
    <row r="17" spans="1:15" ht="119.25" thickBot="1" x14ac:dyDescent="0.25">
      <c r="A17" s="205" t="str">
        <f>'MATRIZ MAPA DE RIESGOS'!A15</f>
        <v>ATENCIÓN AL CIUDADANO</v>
      </c>
      <c r="B17" s="549" t="str">
        <f>'MATRIZ MAPA DE RIESGOS'!H15</f>
        <v>No dar respuesta, a las peticiones, quejas, reclamos, sugerencias y denuncias</v>
      </c>
      <c r="C17" s="549" t="str">
        <f>'MATRIZ MAPA DE RIESGOS'!P15</f>
        <v xml:space="preserve">1. elaborar una notificcacion por aviso 
2. Generacion de alertas a travez del orfeo </v>
      </c>
      <c r="D17" s="133" t="s">
        <v>25</v>
      </c>
      <c r="E17" s="259" t="s">
        <v>8</v>
      </c>
      <c r="F17" s="259" t="s">
        <v>8</v>
      </c>
      <c r="G17" s="259" t="s">
        <v>8</v>
      </c>
      <c r="H17" s="259" t="s">
        <v>8</v>
      </c>
      <c r="I17" s="133" t="s">
        <v>21</v>
      </c>
      <c r="J17" s="73" t="str">
        <f t="shared" ref="J17" si="1">IF(OR(F17="",I17="",G17="",H17="",F17="no",G17="no"),"T","F")</f>
        <v>F</v>
      </c>
      <c r="K17" s="517">
        <f>'MATRIZ MAPA DE RIESGOS'!J14</f>
        <v>5</v>
      </c>
      <c r="L17" s="517">
        <f>'MATRIZ MAPA DE RIESGOS'!L14</f>
        <v>1</v>
      </c>
      <c r="M17" s="105">
        <f>IF(J17="T",'MATRIZ MAPA DE RIESGOS'!N15,(IF(AND(F17="SI",G17="SI"),K17*L17,"N/A")))</f>
        <v>5</v>
      </c>
      <c r="N17" s="105" t="str">
        <f>IF(J17="T",'MATRIZ MAPA DE RIESGOS'!O15,IF(AND(F17="SI",G17="SI"),IF(AND(K17=1,L17=3),"BAJO",IF(AND(K17=1,L17=4),"MODERADO",IF(AND(K17=2,L17=5),"ALTO",IF(AND(K17=3,L17=4),"ALTO",IF(AND(K17=2,L17=2),"BAJO",VLOOKUP(M17,Evaluacion!A:B,2)))))),"N/A"))</f>
        <v>ALTO</v>
      </c>
    </row>
    <row r="18" spans="1:15" ht="220.5" x14ac:dyDescent="0.2">
      <c r="A18" s="205" t="str">
        <f>'MATRIZ MAPA DE RIESGOS'!A16</f>
        <v>ATENCIÓN AL CIUDADANO</v>
      </c>
      <c r="B18" s="549" t="str">
        <f>'MATRIZ MAPA DE RIESGOS'!H16</f>
        <v>No dar respuesta oportuna, precisa y eficaz a las peticiones, quejas, reclamos, sugerencias y denuncias</v>
      </c>
      <c r="C18" s="549" t="str">
        <f>'MATRIZ MAPA DE RIESGOS'!P16</f>
        <v xml:space="preserve">1. Base de datos de seguimiento y control de las reclamaciones de señal de Televisión de los canales públicos nacionales y radio pública nacional.
2.  Envio por correo  electronico a cada dependencia, de un recordatorio  informandoles   que el plazo máximo establecido para contestar las peticiones o solicitudes que por ser de su competencia ha sido remitidas para tal fin; esta próximo su vencimiento. 
3. La circular 001 de 2010 donde se establece el tiempo de respuesta de solicitudes de la ciudadanía.
4.. Base de datos de los derechos de petición. 
5. Barrido general de derechos de petición y de PQR para identificar las que ya tienen respuesta para ser descargadas de Orfeo y de la base de datos. 
 6. Resolución 245 de 2011, donde se establece los lineamientos de PQR para la entidad.
7. Creacion de expediente de PQR para incluir y llevar la trazabilidad de las PQR </v>
      </c>
      <c r="D18" s="133" t="s">
        <v>25</v>
      </c>
      <c r="E18" s="259" t="s">
        <v>8</v>
      </c>
      <c r="F18" s="259" t="s">
        <v>8</v>
      </c>
      <c r="G18" s="259" t="s">
        <v>8</v>
      </c>
      <c r="H18" s="259" t="s">
        <v>8</v>
      </c>
      <c r="I18" s="259" t="s">
        <v>21</v>
      </c>
      <c r="J18" s="73" t="str">
        <f t="shared" ref="J18:J19" si="2">IF(OR(F18="",I18="",G18="",H18="",F18="no",G18="no"),"T","F")</f>
        <v>F</v>
      </c>
      <c r="K18" s="517">
        <f>'MATRIZ MAPA DE RIESGOS'!J15</f>
        <v>5</v>
      </c>
      <c r="L18" s="517">
        <f>'MATRIZ MAPA DE RIESGOS'!L15</f>
        <v>1</v>
      </c>
      <c r="M18" s="319">
        <f>IF(J18="T",'MATRIZ MAPA DE RIESGOS'!N16,(IF(AND(F18="SI",G18="SI"),K18*L18,"N/A")))</f>
        <v>5</v>
      </c>
      <c r="N18" s="319" t="str">
        <f>IF(J18="T",'MATRIZ MAPA DE RIESGOS'!O16,IF(AND(F18="SI",G18="SI"),IF(AND(K18=1,L18=3),"BAJO",IF(AND(K18=1,L18=4),"MODERADO",IF(AND(K18=2,L18=5),"ALTO",IF(AND(K18=3,L18=4),"ALTO",IF(AND(K18=2,L18=2),"BAJO",VLOOKUP(M18,Evaluacion!A:B,2)))))),"N/A"))</f>
        <v>ALTO</v>
      </c>
    </row>
    <row r="19" spans="1:15" ht="187.5" customHeight="1" x14ac:dyDescent="0.2">
      <c r="A19" s="205" t="str">
        <f>'MATRIZ MAPA DE RIESGOS'!A17</f>
        <v>COMUNICACIONES</v>
      </c>
      <c r="B19" s="549" t="str">
        <f>'MATRIZ MAPA DE RIESGOS'!H17</f>
        <v>No se cuente con material audiovisual a tiempo</v>
      </c>
      <c r="C19" s="549" t="str">
        <f>'MATRIZ MAPA DE RIESGOS'!P17</f>
        <v xml:space="preserve">Profesional realiza seguimiento a la entrega de material </v>
      </c>
      <c r="D19" s="133" t="s">
        <v>25</v>
      </c>
      <c r="E19" s="74" t="s">
        <v>8</v>
      </c>
      <c r="F19" s="74" t="s">
        <v>8</v>
      </c>
      <c r="G19" s="74" t="s">
        <v>8</v>
      </c>
      <c r="H19" s="74" t="s">
        <v>8</v>
      </c>
      <c r="I19" s="74" t="s">
        <v>21</v>
      </c>
      <c r="J19" s="73" t="str">
        <f t="shared" si="2"/>
        <v>F</v>
      </c>
      <c r="K19" s="517">
        <f>'MATRIZ MAPA DE RIESGOS'!J16</f>
        <v>5</v>
      </c>
      <c r="L19" s="517">
        <f>'MATRIZ MAPA DE RIESGOS'!L16</f>
        <v>1</v>
      </c>
      <c r="M19" s="319">
        <f>IF(J19="T",'MATRIZ MAPA DE RIESGOS'!N17,(IF(AND(F19="SI",G19="SI"),K19*L19,"N/A")))</f>
        <v>5</v>
      </c>
      <c r="N19" s="319" t="str">
        <f>IF(J19="T",'MATRIZ MAPA DE RIESGOS'!O17,IF(AND(F19="SI",G19="SI"),IF(AND(K19=1,L19=3),"BAJO",IF(AND(K19=1,L19=4),"MODERADO",IF(AND(K19=2,L19=5),"ALTO",IF(AND(K19=3,L19=4),"ALTO",IF(AND(K19=2,L19=2),"BAJO",VLOOKUP(M19,Evaluacion!A:B,2)))))),"N/A"))</f>
        <v>ALTO</v>
      </c>
    </row>
    <row r="20" spans="1:15" ht="194.25" customHeight="1" x14ac:dyDescent="0.2">
      <c r="A20" s="205" t="str">
        <f>'MATRIZ MAPA DE RIESGOS'!A18</f>
        <v>SOPORTE JURÍDICO - REPRESENTACIÓN JUDICIAL-</v>
      </c>
      <c r="B20" s="549" t="str">
        <f>'MATRIZ MAPA DE RIESGOS'!H18</f>
        <v>No adelantamiento de los cobros jurídicos o coactivos</v>
      </c>
      <c r="C20" s="549" t="str">
        <f>'MATRIZ MAPA DE RIESGOS'!P18</f>
        <v>1.  Informes bimensuales a financiera de la gestión del cobro.
2.  Apoyo y utilización de la normatividad, jurisprudencia y doctrina vigente.
3.  Actualización de las bases de datos de los procesos, que permiten tener un control de los cobros realizados.
3.  Establecer fechas límites de entrega a los requerimientso efectuados</v>
      </c>
      <c r="D20" s="329" t="s">
        <v>25</v>
      </c>
      <c r="E20" s="317" t="s">
        <v>8</v>
      </c>
      <c r="F20" s="317" t="s">
        <v>8</v>
      </c>
      <c r="G20" s="317" t="s">
        <v>8</v>
      </c>
      <c r="H20" s="317" t="s">
        <v>8</v>
      </c>
      <c r="I20" s="317" t="s">
        <v>21</v>
      </c>
      <c r="J20" s="316" t="str">
        <f t="shared" ref="J20:J21" si="3">IF(OR(F20="",I20="",G20="",H20="",F20="no",G20="no"),"T","F")</f>
        <v>F</v>
      </c>
      <c r="K20" s="517">
        <f>'MATRIZ MAPA DE RIESGOS'!J17</f>
        <v>5</v>
      </c>
      <c r="L20" s="517">
        <f>'MATRIZ MAPA DE RIESGOS'!L17</f>
        <v>2</v>
      </c>
      <c r="M20" s="319">
        <f>IF(J20="T",'MATRIZ MAPA DE RIESGOS'!N18,(IF(AND(F20="SI",G20="SI"),K20*L20,"N/A")))</f>
        <v>10</v>
      </c>
      <c r="N20" s="319" t="str">
        <f>IF(J20="T",'MATRIZ MAPA DE RIESGOS'!O18,IF(AND(F20="SI",G20="SI"),IF(AND(K20=1,L20=3),"BAJO",IF(AND(K20=1,L20=4),"MODERADO",IF(AND(K20=2,L20=5),"ALTO",IF(AND(K20=3,L20=4),"ALTO",IF(AND(K20=2,L20=2),"BAJO",VLOOKUP(M20,Evaluacion!A:B,2)))))),"N/A"))</f>
        <v>EXTREMO</v>
      </c>
    </row>
    <row r="21" spans="1:15" ht="156" customHeight="1" x14ac:dyDescent="0.2">
      <c r="A21" s="205" t="str">
        <f>'MATRIZ MAPA DE RIESGOS'!A19</f>
        <v>MEJORAMIENTO CONTINUO</v>
      </c>
      <c r="B21" s="549" t="str">
        <f>'MATRIZ MAPA DE RIESGOS'!H19</f>
        <v>Se materialicen los riesgos identificados en la administración del riesgo</v>
      </c>
      <c r="C21" s="549" t="str">
        <f>'MATRIZ MAPA DE RIESGOS'!P19</f>
        <v>Procedimiento de acciones correctivas y preventivas
Acompañamiento en la formulación de acciones correctivas y preventivas, por parte de la Oficina de Planeación.
Seguimiento al cumplimiento de acciones para la mitigación de cada riesgo por parte de Evaluación Independiente.</v>
      </c>
      <c r="D21" s="329" t="s">
        <v>25</v>
      </c>
      <c r="E21" s="317" t="s">
        <v>8</v>
      </c>
      <c r="F21" s="317" t="s">
        <v>8</v>
      </c>
      <c r="G21" s="317" t="s">
        <v>8</v>
      </c>
      <c r="H21" s="317" t="s">
        <v>8</v>
      </c>
      <c r="I21" s="317" t="s">
        <v>21</v>
      </c>
      <c r="J21" s="316" t="str">
        <f t="shared" si="3"/>
        <v>F</v>
      </c>
      <c r="K21" s="517">
        <f>'MATRIZ MAPA DE RIESGOS'!J18</f>
        <v>3</v>
      </c>
      <c r="L21" s="517">
        <f>'MATRIZ MAPA DE RIESGOS'!L18</f>
        <v>4</v>
      </c>
      <c r="M21" s="319">
        <f>IF(J21="T",'MATRIZ MAPA DE RIESGOS'!N19,(IF(AND(F21="SI",G21="SI"),K21*L21,"N/A")))</f>
        <v>12</v>
      </c>
      <c r="N21" s="319" t="str">
        <f>IF(J21="T",'MATRIZ MAPA DE RIESGOS'!O19,IF(AND(F21="SI",G21="SI"),IF(AND(K21=1,L21=3),"BAJO",IF(AND(K21=1,L21=4),"MODERADO",IF(AND(K21=2,L21=5),"ALTO",IF(AND(K21=3,L21=4),"ALTO",IF(AND(K21=2,L21=2),"BAJO",VLOOKUP(M21,Evaluacion!A:B,2)))))),"N/A"))</f>
        <v>ALTO</v>
      </c>
    </row>
    <row r="22" spans="1:15" s="383" customFormat="1" ht="156" customHeight="1" x14ac:dyDescent="0.2">
      <c r="A22" s="205" t="str">
        <f>'MATRIZ MAPA DE RIESGOS'!A20</f>
        <v>PRODUCCIÓN DE TELEVISIÓN</v>
      </c>
      <c r="B22" s="549" t="str">
        <f>'MATRIZ MAPA DE RIESGOS'!H20</f>
        <v>Diseñar la parrilla de programación sin los lineamientos y políticas del canal.</v>
      </c>
      <c r="C22" s="549" t="str">
        <f>'MATRIZ MAPA DE RIESGOS'!P20</f>
        <v>*Revisión del material antes del diseño de la parrilla de programación (Curaduría).                                          
* Consulta permanente de la normatividad vigente.</v>
      </c>
      <c r="D22" s="484" t="s">
        <v>25</v>
      </c>
      <c r="E22" s="390" t="s">
        <v>8</v>
      </c>
      <c r="F22" s="390" t="s">
        <v>8</v>
      </c>
      <c r="G22" s="390" t="s">
        <v>8</v>
      </c>
      <c r="H22" s="390" t="s">
        <v>8</v>
      </c>
      <c r="I22" s="390" t="s">
        <v>21</v>
      </c>
      <c r="J22" s="389" t="str">
        <f t="shared" ref="J22" si="4">IF(OR(F22="",I22="",G22="",H22="",F22="no",G22="no"),"T","F")</f>
        <v>F</v>
      </c>
      <c r="K22" s="517">
        <f>'MATRIZ MAPA DE RIESGOS'!J19</f>
        <v>5</v>
      </c>
      <c r="L22" s="517">
        <f>'MATRIZ MAPA DE RIESGOS'!L19</f>
        <v>3</v>
      </c>
      <c r="M22" s="410">
        <f>IF(J22="T",'MATRIZ MAPA DE RIESGOS'!N20,(IF(AND(F22="SI",G22="SI"),K22*L22,"N/A")))</f>
        <v>15</v>
      </c>
      <c r="N22" s="410" t="str">
        <f>IF(J22="T",'MATRIZ MAPA DE RIESGOS'!O20,IF(AND(F22="SI",G22="SI"),IF(AND(K22=1,L22=3),"BAJO",IF(AND(K22=1,L22=4),"MODERADO",IF(AND(K22=2,L22=5),"ALTO",IF(AND(K22=3,L22=4),"ALTO",IF(AND(K22=2,L22=2),"BAJO",VLOOKUP(M22,Evaluacion!A:B,2)))))),"N/A"))</f>
        <v>EXTREMO</v>
      </c>
      <c r="O22" s="384"/>
    </row>
    <row r="23" spans="1:15" s="383" customFormat="1" ht="156" customHeight="1" x14ac:dyDescent="0.2">
      <c r="A23" s="205" t="str">
        <f>'MATRIZ MAPA DE RIESGOS'!A21</f>
        <v>PRODUCCIÓN DE TELEVISIÓN</v>
      </c>
      <c r="B23" s="549" t="str">
        <f>'MATRIZ MAPA DE RIESGOS'!H21</f>
        <v>Pérdida del material audiovisual</v>
      </c>
      <c r="C23" s="549" t="str">
        <f>'MATRIZ MAPA DE RIESGOS'!P21</f>
        <v>1. Aplicación del procedimiento "Tráfico y alistamiento".
2. Diligenciamiento de la Hoja de ruta.</v>
      </c>
      <c r="D23" s="484" t="s">
        <v>25</v>
      </c>
      <c r="E23" s="454" t="s">
        <v>8</v>
      </c>
      <c r="F23" s="454" t="s">
        <v>8</v>
      </c>
      <c r="G23" s="454" t="s">
        <v>8</v>
      </c>
      <c r="H23" s="454" t="s">
        <v>8</v>
      </c>
      <c r="I23" s="454" t="s">
        <v>21</v>
      </c>
      <c r="J23" s="453" t="str">
        <f t="shared" ref="J23" si="5">IF(OR(F23="",I23="",G23="",H23="",F23="no",G23="no"),"T","F")</f>
        <v>F</v>
      </c>
      <c r="K23" s="517">
        <f>'MATRIZ MAPA DE RIESGOS'!J20</f>
        <v>5</v>
      </c>
      <c r="L23" s="517">
        <f>'MATRIZ MAPA DE RIESGOS'!L20</f>
        <v>4</v>
      </c>
      <c r="M23" s="476">
        <f>IF(J23="T",'MATRIZ MAPA DE RIESGOS'!N21,(IF(AND(F23="SI",G23="SI"),K23*L23,"N/A")))</f>
        <v>20</v>
      </c>
      <c r="N23" s="476" t="str">
        <f>IF(J23="T",'MATRIZ MAPA DE RIESGOS'!O21,IF(AND(F23="SI",G23="SI"),IF(AND(K23=1,L23=3),"BAJO",IF(AND(K23=1,L23=4),"MODERADO",IF(AND(K23=2,L23=5),"ALTO",IF(AND(K23=3,L23=4),"ALTO",IF(AND(K23=2,L23=2),"BAJO",VLOOKUP(M23,Evaluacion!A:B,2)))))),"N/A"))</f>
        <v>EXTREMO</v>
      </c>
      <c r="O23" s="384"/>
    </row>
    <row r="24" spans="1:15" ht="145.5" customHeight="1" x14ac:dyDescent="0.2">
      <c r="A24" s="205" t="str">
        <f>'MATRIZ MAPA DE RIESGOS'!A22</f>
        <v>TODOS LOS PROCESOS</v>
      </c>
      <c r="B24" s="549" t="str">
        <f>'MATRIZ MAPA DE RIESGOS'!H22</f>
        <v>Sustracción, concentración y manipulación de la información institucional.</v>
      </c>
      <c r="C24" s="549" t="str">
        <f>'MATRIZ MAPA DE RIESGOS'!P22</f>
        <v>Revisión y verificación por parte de la Jefe de la Oficina de Planeación, frente a los informes y divulgación de políticas institucionales de Planeación</v>
      </c>
      <c r="D24" s="484" t="s">
        <v>25</v>
      </c>
      <c r="E24" s="454" t="s">
        <v>8</v>
      </c>
      <c r="F24" s="454" t="s">
        <v>8</v>
      </c>
      <c r="G24" s="454" t="s">
        <v>8</v>
      </c>
      <c r="H24" s="454" t="s">
        <v>8</v>
      </c>
      <c r="I24" s="454" t="s">
        <v>21</v>
      </c>
      <c r="J24" s="453" t="str">
        <f t="shared" ref="J24" si="6">IF(OR(F24="",I24="",G24="",H24="",F24="no",G24="no"),"T","F")</f>
        <v>F</v>
      </c>
      <c r="K24" s="517">
        <f>'MATRIZ MAPA DE RIESGOS'!J21</f>
        <v>3</v>
      </c>
      <c r="L24" s="517">
        <f>'MATRIZ MAPA DE RIESGOS'!L21</f>
        <v>3</v>
      </c>
      <c r="M24" s="476">
        <f>IF(J24="T",'MATRIZ MAPA DE RIESGOS'!N22,(IF(AND(F24="SI",G24="SI"),K24*L24,"N/A")))</f>
        <v>9</v>
      </c>
      <c r="N24" s="476" t="str">
        <f>IF(J24="T",'MATRIZ MAPA DE RIESGOS'!O22,IF(AND(F24="SI",G24="SI"),IF(AND(K24=1,L24=3),"BAJO",IF(AND(K24=1,L24=4),"MODERADO",IF(AND(K24=2,L24=5),"ALTO",IF(AND(K24=3,L24=4),"ALTO",IF(AND(K24=2,L24=2),"BAJO",VLOOKUP(M24,Evaluacion!A:B,2)))))),"N/A"))</f>
        <v>ALTO</v>
      </c>
    </row>
    <row r="25" spans="1:15" ht="118.5" customHeight="1" x14ac:dyDescent="0.2">
      <c r="A25" s="205" t="str">
        <f>'MATRIZ MAPA DE RIESGOS'!A23</f>
        <v>RADIO</v>
      </c>
      <c r="B25" s="549" t="str">
        <f>'MATRIZ MAPA DE RIESGOS'!H23</f>
        <v>Falta de recursos para la producción de contenidos de radio</v>
      </c>
      <c r="C25" s="549" t="str">
        <f>'MATRIZ MAPA DE RIESGOS'!P23</f>
        <v xml:space="preserve">
- Planear la consecusión de recursos para la contratación de productores de contenidos. 
- Buscar diversas fuentes de recursos.
- Tener un plan de contingencia.</v>
      </c>
      <c r="D25" s="543" t="s">
        <v>25</v>
      </c>
      <c r="E25" s="519" t="s">
        <v>8</v>
      </c>
      <c r="F25" s="519" t="s">
        <v>8</v>
      </c>
      <c r="G25" s="519" t="s">
        <v>8</v>
      </c>
      <c r="H25" s="519" t="s">
        <v>8</v>
      </c>
      <c r="I25" s="519" t="s">
        <v>21</v>
      </c>
      <c r="J25" s="518" t="str">
        <f t="shared" ref="J25" si="7">IF(OR(F25="",I25="",G25="",H25="",F25="no",G25="no"),"T","F")</f>
        <v>F</v>
      </c>
      <c r="K25" s="517">
        <f>'MATRIZ MAPA DE RIESGOS'!J22</f>
        <v>5</v>
      </c>
      <c r="L25" s="517">
        <f>'MATRIZ MAPA DE RIESGOS'!L22</f>
        <v>3</v>
      </c>
      <c r="M25" s="536">
        <f>IF(J25="T",'MATRIZ MAPA DE RIESGOS'!N23,(IF(AND(F25="SI",G25="SI"),K25*L25,"N/A")))</f>
        <v>15</v>
      </c>
      <c r="N25" s="536" t="str">
        <f>IF(J25="T",'MATRIZ MAPA DE RIESGOS'!O23,IF(AND(F25="SI",G25="SI"),IF(AND(K25=1,L25=3),"BAJO",IF(AND(K25=1,L25=4),"MODERADO",IF(AND(K25=2,L25=5),"ALTO",IF(AND(K25=3,L25=4),"ALTO",IF(AND(K25=2,L25=2),"BAJO",VLOOKUP(M25,Evaluacion!A:B,2)))))),"N/A"))</f>
        <v>EXTREMO</v>
      </c>
      <c r="O25" s="431"/>
    </row>
    <row r="26" spans="1:15" s="509" customFormat="1" ht="118.5" customHeight="1" x14ac:dyDescent="0.2">
      <c r="A26" s="205" t="str">
        <f>'MATRIZ MAPA DE RIESGOS'!A24</f>
        <v>RADIO</v>
      </c>
      <c r="B26" s="549" t="str">
        <f>'MATRIZ MAPA DE RIESGOS'!H24</f>
        <v>Los clientes no entregan información confiable para cobro de comercialización de espacios</v>
      </c>
      <c r="C26" s="549" t="str">
        <f>'MATRIZ MAPA DE RIESGOS'!P24</f>
        <v>Uso de formato ¨Orden de Pauta¨donde se define los requerimientos del cliente.</v>
      </c>
      <c r="D26" s="543" t="s">
        <v>25</v>
      </c>
      <c r="E26" s="519" t="s">
        <v>8</v>
      </c>
      <c r="F26" s="519" t="s">
        <v>8</v>
      </c>
      <c r="G26" s="519" t="s">
        <v>8</v>
      </c>
      <c r="H26" s="519" t="s">
        <v>8</v>
      </c>
      <c r="I26" s="519" t="s">
        <v>21</v>
      </c>
      <c r="J26" s="518" t="str">
        <f t="shared" ref="J26:J29" si="8">IF(OR(F26="",I26="",G26="",H26="",F26="no",G26="no"),"T","F")</f>
        <v>F</v>
      </c>
      <c r="K26" s="517">
        <f>'MATRIZ MAPA DE RIESGOS'!J23</f>
        <v>4</v>
      </c>
      <c r="L26" s="517">
        <f>'MATRIZ MAPA DE RIESGOS'!L23</f>
        <v>3</v>
      </c>
      <c r="M26" s="536">
        <f>IF(J26="T",'MATRIZ MAPA DE RIESGOS'!N24,(IF(AND(F26="SI",G26="SI"),K26*L26,"N/A")))</f>
        <v>12</v>
      </c>
      <c r="N26" s="536" t="str">
        <f>IF(J26="T",'MATRIZ MAPA DE RIESGOS'!O24,IF(AND(F26="SI",G26="SI"),IF(AND(K26=1,L26=3),"BAJO",IF(AND(K26=1,L26=4),"MODERADO",IF(AND(K26=2,L26=5),"ALTO",IF(AND(K26=3,L26=4),"ALTO",IF(AND(K26=2,L26=2),"BAJO",VLOOKUP(M26,Evaluacion!A:B,2)))))),"N/A"))</f>
        <v>EXTREMO</v>
      </c>
      <c r="O26" s="510"/>
    </row>
    <row r="27" spans="1:15" ht="74.25" customHeight="1" x14ac:dyDescent="0.2">
      <c r="A27" s="205" t="str">
        <f>'MATRIZ MAPA DE RIESGOS'!A25</f>
        <v>SOPORTE JURÍDICO - GESTIÓN JURÍDICA-</v>
      </c>
      <c r="B27" s="549" t="str">
        <f>'MATRIZ MAPA DE RIESGOS'!H25</f>
        <v>Incumplimiento de los requisitos de ejecucion y legalización de los contrato</v>
      </c>
      <c r="C27" s="549" t="str">
        <f>'MATRIZ MAPA DE RIESGOS'!P25</f>
        <v>Lista de chequeo documentos precontractuales y contractuales y expediente del contrato
Notificación de la aprobación de póliza al supervisor en caso de que aplique</v>
      </c>
      <c r="D27" s="543" t="s">
        <v>25</v>
      </c>
      <c r="E27" s="519" t="s">
        <v>8</v>
      </c>
      <c r="F27" s="519" t="s">
        <v>8</v>
      </c>
      <c r="G27" s="519" t="s">
        <v>8</v>
      </c>
      <c r="H27" s="519" t="s">
        <v>25</v>
      </c>
      <c r="I27" s="519" t="s">
        <v>21</v>
      </c>
      <c r="J27" s="518" t="str">
        <f t="shared" si="8"/>
        <v>F</v>
      </c>
      <c r="K27" s="517">
        <f>'MATRIZ MAPA DE RIESGOS'!J24</f>
        <v>3</v>
      </c>
      <c r="L27" s="517">
        <f>'MATRIZ MAPA DE RIESGOS'!L24</f>
        <v>3</v>
      </c>
      <c r="M27" s="536">
        <f>IF(J27="T",'MATRIZ MAPA DE RIESGOS'!N25,(IF(AND(F27="SI",G27="SI"),K27*L27,"N/A")))</f>
        <v>9</v>
      </c>
      <c r="N27" s="536" t="str">
        <f>IF(J27="T",'MATRIZ MAPA DE RIESGOS'!O25,IF(AND(F27="SI",G27="SI"),IF(AND(K27=1,L27=3),"BAJO",IF(AND(K27=1,L27=4),"MODERADO",IF(AND(K27=2,L27=5),"ALTO",IF(AND(K27=3,L27=4),"ALTO",IF(AND(K27=2,L27=2),"BAJO",VLOOKUP(M27,Evaluacion!A:B,2)))))),"N/A"))</f>
        <v>ALTO</v>
      </c>
      <c r="O27" s="431"/>
    </row>
    <row r="28" spans="1:15" s="545" customFormat="1" ht="137.25" customHeight="1" x14ac:dyDescent="0.2">
      <c r="A28" s="205" t="str">
        <f>'MATRIZ MAPA DE RIESGOS'!A26</f>
        <v>TODOS LOS PROCESOS</v>
      </c>
      <c r="B28" s="549" t="str">
        <f>'MATRIZ MAPA DE RIESGOS'!H26</f>
        <v>Utilización indebida de los recursos públicos</v>
      </c>
      <c r="C28" s="549" t="str">
        <f>'MATRIZ MAPA DE RIESGOS'!P26</f>
        <v>Inducción a nuevos funcionarios donde se presenta asuntos disciplinarios
Entrega del estatuto anticorrupción</v>
      </c>
      <c r="D28" s="561" t="s">
        <v>8</v>
      </c>
      <c r="E28" s="549" t="s">
        <v>8</v>
      </c>
      <c r="F28" s="549" t="s">
        <v>8</v>
      </c>
      <c r="G28" s="549" t="s">
        <v>8</v>
      </c>
      <c r="H28" s="549" t="s">
        <v>25</v>
      </c>
      <c r="I28" s="549" t="s">
        <v>21</v>
      </c>
      <c r="J28" s="548" t="str">
        <f t="shared" ref="J28" si="9">IF(OR(F28="",I28="",G28="",H28="",F28="no",G28="no"),"T","F")</f>
        <v>F</v>
      </c>
      <c r="K28" s="547">
        <f>'MATRIZ MAPA DE RIESGOS'!J25</f>
        <v>5</v>
      </c>
      <c r="L28" s="547">
        <f>'MATRIZ MAPA DE RIESGOS'!L25</f>
        <v>1</v>
      </c>
      <c r="M28" s="551">
        <f>IF(J28="T",'MATRIZ MAPA DE RIESGOS'!#REF!,(IF(AND(F28="SI",G28="SI"),K28*L28,"N/A")))</f>
        <v>5</v>
      </c>
      <c r="N28" s="551" t="str">
        <f>IF(J28="T",'MATRIZ MAPA DE RIESGOS'!#REF!,IF(AND(F28="SI",G28="SI"),IF(AND(K28=1,L28=3),"BAJO",IF(AND(K28=1,L28=4),"MODERADO",IF(AND(K28=2,L28=5),"ALTO",IF(AND(K28=3,L28=4),"ALTO",IF(AND(K28=2,L28=2),"BAJO",VLOOKUP(M28,Evaluacion!A:B,2)))))),"N/A"))</f>
        <v>ALTO</v>
      </c>
      <c r="O28" s="546"/>
    </row>
    <row r="29" spans="1:15" ht="122.25" x14ac:dyDescent="0.2">
      <c r="A29" s="205" t="str">
        <f>'MATRIZ MAPA DE RIESGOS'!A27</f>
        <v>EMISIÓN Y TRANSMISIÓN DE RADIO Y TELEVISIÓN</v>
      </c>
      <c r="B29" s="549" t="str">
        <f>'MATRIZ MAPA DE RIESGOS'!H27</f>
        <v>Hurto de equipos de red en estaciones secundarias.</v>
      </c>
      <c r="C29" s="549" t="str">
        <f>'MATRIZ MAPA DE RIESGOS'!P27</f>
        <v>Mantener actualizados los convenios con las alcaldías para garantizar el compromiso que deben asumir las alcaldías frente a la seguridad de las estraciones.
Cuando se presentan hurtos parciales se retiran los equipos de las estaciones.</v>
      </c>
      <c r="D29" s="543" t="s">
        <v>25</v>
      </c>
      <c r="E29" s="519" t="s">
        <v>8</v>
      </c>
      <c r="F29" s="519" t="s">
        <v>8</v>
      </c>
      <c r="G29" s="519" t="s">
        <v>8</v>
      </c>
      <c r="H29" s="519" t="s">
        <v>8</v>
      </c>
      <c r="I29" s="519" t="s">
        <v>21</v>
      </c>
      <c r="J29" s="518" t="str">
        <f t="shared" si="8"/>
        <v>F</v>
      </c>
      <c r="K29" s="547">
        <f>'MATRIZ MAPA DE RIESGOS'!J26</f>
        <v>5</v>
      </c>
      <c r="L29" s="547">
        <f>'MATRIZ MAPA DE RIESGOS'!L26</f>
        <v>3</v>
      </c>
      <c r="M29" s="551">
        <f>IF(J29="T",'MATRIZ MAPA DE RIESGOS'!#REF!,(IF(AND(F29="SI",G29="SI"),K29*L29,"N/A")))</f>
        <v>15</v>
      </c>
      <c r="N29" s="551" t="str">
        <f>IF(J29="T",'MATRIZ MAPA DE RIESGOS'!#REF!,IF(AND(F29="SI",G29="SI"),IF(AND(K29=1,L29=3),"BAJO",IF(AND(K29=1,L29=4),"MODERADO",IF(AND(K29=2,L29=5),"ALTO",IF(AND(K29=3,L29=4),"ALTO",IF(AND(K29=2,L29=2),"BAJO",VLOOKUP(M29,Evaluacion!A:B,2)))))),"N/A"))</f>
        <v>EXTREMO</v>
      </c>
    </row>
  </sheetData>
  <autoFilter ref="A9:AL29">
    <filterColumn colId="12" showButton="0"/>
  </autoFilter>
  <mergeCells count="11">
    <mergeCell ref="A2:B4"/>
    <mergeCell ref="A6:N6"/>
    <mergeCell ref="C8:C9"/>
    <mergeCell ref="F8:N8"/>
    <mergeCell ref="M9:N9"/>
    <mergeCell ref="D8:E8"/>
    <mergeCell ref="A8:A9"/>
    <mergeCell ref="B8:B9"/>
    <mergeCell ref="C2:I2"/>
    <mergeCell ref="C3:D4"/>
    <mergeCell ref="E3:L4"/>
  </mergeCells>
  <phoneticPr fontId="0" type="noConversion"/>
  <conditionalFormatting sqref="N10:N20 N23:N29">
    <cfRule type="cellIs" dxfId="15" priority="93" stopIfTrue="1" operator="equal">
      <formula>"BAJO"</formula>
    </cfRule>
    <cfRule type="cellIs" dxfId="14" priority="94" stopIfTrue="1" operator="equal">
      <formula>"MODERADO"</formula>
    </cfRule>
    <cfRule type="cellIs" dxfId="13" priority="95" stopIfTrue="1" operator="equal">
      <formula>"ALTO"</formula>
    </cfRule>
    <cfRule type="cellIs" dxfId="12" priority="96" stopIfTrue="1" operator="equal">
      <formula>"EXTREMO"</formula>
    </cfRule>
  </conditionalFormatting>
  <conditionalFormatting sqref="M10:M20 M23:M29">
    <cfRule type="expression" dxfId="11" priority="89" stopIfTrue="1">
      <formula>$N10="BAJO"</formula>
    </cfRule>
    <cfRule type="expression" dxfId="10" priority="90" stopIfTrue="1">
      <formula>$N10="MODERADO"</formula>
    </cfRule>
    <cfRule type="expression" dxfId="9" priority="91" stopIfTrue="1">
      <formula>$N10="ALTO"</formula>
    </cfRule>
    <cfRule type="expression" dxfId="8" priority="92" stopIfTrue="1">
      <formula>$N10="EXTREMO"</formula>
    </cfRule>
  </conditionalFormatting>
  <conditionalFormatting sqref="N21:N22">
    <cfRule type="cellIs" dxfId="7" priority="13" stopIfTrue="1" operator="equal">
      <formula>"BAJO"</formula>
    </cfRule>
    <cfRule type="cellIs" dxfId="6" priority="14" stopIfTrue="1" operator="equal">
      <formula>"MODERADO"</formula>
    </cfRule>
    <cfRule type="cellIs" dxfId="5" priority="15" stopIfTrue="1" operator="equal">
      <formula>"ALTO"</formula>
    </cfRule>
    <cfRule type="cellIs" dxfId="4" priority="16" stopIfTrue="1" operator="equal">
      <formula>"EXTREMO"</formula>
    </cfRule>
  </conditionalFormatting>
  <conditionalFormatting sqref="M21:M22">
    <cfRule type="expression" dxfId="3" priority="9" stopIfTrue="1">
      <formula>$N21="BAJO"</formula>
    </cfRule>
    <cfRule type="expression" dxfId="2" priority="10" stopIfTrue="1">
      <formula>$N21="MODERADO"</formula>
    </cfRule>
    <cfRule type="expression" dxfId="1" priority="11" stopIfTrue="1">
      <formula>$N21="ALTO"</formula>
    </cfRule>
    <cfRule type="expression" dxfId="0" priority="12" stopIfTrue="1">
      <formula>$N21="EXTREMO"</formula>
    </cfRule>
  </conditionalFormatting>
  <dataValidations count="4">
    <dataValidation type="list" allowBlank="1" showInputMessage="1" showErrorMessage="1" sqref="D10:H11 D13:H29">
      <formula1>$F$1:$G$1</formula1>
    </dataValidation>
    <dataValidation type="list" allowBlank="1" showInputMessage="1" showErrorMessage="1" sqref="I10:I11 I13:I29">
      <formula1>$B$1:$D$1</formula1>
    </dataValidation>
    <dataValidation type="list" allowBlank="1" showInputMessage="1" showErrorMessage="1" sqref="I12">
      <formula1>$AD$8:$AD$10</formula1>
    </dataValidation>
    <dataValidation type="list" allowBlank="1" showInputMessage="1" showErrorMessage="1" sqref="D12:H12">
      <formula1>$AF$8:$AF$9</formula1>
    </dataValidation>
  </dataValidations>
  <pageMargins left="0.75" right="0.75" top="1" bottom="1" header="0" footer="0"/>
  <pageSetup paperSize="9"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5"/>
  <sheetViews>
    <sheetView workbookViewId="0">
      <selection activeCell="F24" sqref="F24"/>
    </sheetView>
  </sheetViews>
  <sheetFormatPr baseColWidth="10" defaultRowHeight="12.75" x14ac:dyDescent="0.2"/>
  <sheetData>
    <row r="1" spans="1:5" x14ac:dyDescent="0.2">
      <c r="A1" s="8" t="s">
        <v>26</v>
      </c>
      <c r="B1" s="8"/>
      <c r="C1" s="4"/>
      <c r="D1" s="4"/>
      <c r="E1" s="5"/>
    </row>
    <row r="2" spans="1:5" x14ac:dyDescent="0.2">
      <c r="A2" s="6">
        <v>1</v>
      </c>
      <c r="B2" s="7" t="s">
        <v>22</v>
      </c>
      <c r="C2" s="1"/>
      <c r="D2" s="1" t="s">
        <v>28</v>
      </c>
      <c r="E2" s="3" t="s">
        <v>29</v>
      </c>
    </row>
    <row r="3" spans="1:5" x14ac:dyDescent="0.2">
      <c r="A3" s="6">
        <v>2</v>
      </c>
      <c r="B3" s="7" t="s">
        <v>22</v>
      </c>
      <c r="C3" s="1"/>
      <c r="D3" s="1" t="s">
        <v>19</v>
      </c>
      <c r="E3" s="3" t="s">
        <v>11</v>
      </c>
    </row>
    <row r="4" spans="1:5" x14ac:dyDescent="0.2">
      <c r="A4" s="6">
        <v>3</v>
      </c>
      <c r="B4" s="7" t="s">
        <v>15</v>
      </c>
      <c r="C4" s="1"/>
      <c r="D4" s="1" t="s">
        <v>30</v>
      </c>
      <c r="E4" s="3" t="s">
        <v>10</v>
      </c>
    </row>
    <row r="5" spans="1:5" x14ac:dyDescent="0.2">
      <c r="A5" s="6">
        <v>4</v>
      </c>
      <c r="B5" s="7" t="s">
        <v>23</v>
      </c>
      <c r="C5" s="1"/>
      <c r="D5" s="1" t="s">
        <v>31</v>
      </c>
      <c r="E5" s="3" t="s">
        <v>9</v>
      </c>
    </row>
    <row r="6" spans="1:5" x14ac:dyDescent="0.2">
      <c r="A6" s="6">
        <v>5</v>
      </c>
      <c r="B6" s="7" t="s">
        <v>23</v>
      </c>
      <c r="C6" s="1"/>
      <c r="D6" s="1"/>
      <c r="E6" s="3"/>
    </row>
    <row r="7" spans="1:5" x14ac:dyDescent="0.2">
      <c r="A7" s="6">
        <v>6</v>
      </c>
      <c r="B7" s="7" t="s">
        <v>15</v>
      </c>
      <c r="C7" s="1"/>
      <c r="D7" s="1"/>
      <c r="E7" s="3"/>
    </row>
    <row r="8" spans="1:5" x14ac:dyDescent="0.2">
      <c r="A8" s="6">
        <v>8</v>
      </c>
      <c r="B8" s="7" t="s">
        <v>23</v>
      </c>
      <c r="C8" s="1"/>
      <c r="D8" s="1"/>
      <c r="E8" s="3"/>
    </row>
    <row r="9" spans="1:5" x14ac:dyDescent="0.2">
      <c r="A9" s="6">
        <v>9</v>
      </c>
      <c r="B9" s="7" t="s">
        <v>23</v>
      </c>
      <c r="C9" s="1"/>
      <c r="D9" s="1" t="s">
        <v>8</v>
      </c>
      <c r="E9" s="3" t="s">
        <v>20</v>
      </c>
    </row>
    <row r="10" spans="1:5" x14ac:dyDescent="0.2">
      <c r="A10" s="6">
        <v>10</v>
      </c>
      <c r="B10" s="7" t="s">
        <v>24</v>
      </c>
      <c r="C10" s="1"/>
      <c r="D10" s="1" t="s">
        <v>25</v>
      </c>
      <c r="E10" s="3" t="s">
        <v>21</v>
      </c>
    </row>
    <row r="11" spans="1:5" x14ac:dyDescent="0.2">
      <c r="A11" s="6">
        <v>12</v>
      </c>
      <c r="B11" s="2" t="s">
        <v>24</v>
      </c>
      <c r="C11" s="1"/>
      <c r="D11" s="1"/>
      <c r="E11" s="3" t="s">
        <v>32</v>
      </c>
    </row>
    <row r="12" spans="1:5" x14ac:dyDescent="0.2">
      <c r="A12" s="6">
        <v>15</v>
      </c>
      <c r="B12" s="2" t="s">
        <v>24</v>
      </c>
      <c r="C12" s="1"/>
      <c r="D12" s="1"/>
      <c r="E12" s="3"/>
    </row>
    <row r="13" spans="1:5" x14ac:dyDescent="0.2">
      <c r="A13" s="6">
        <v>16</v>
      </c>
      <c r="B13" s="2" t="s">
        <v>24</v>
      </c>
      <c r="C13" s="1"/>
      <c r="D13" s="1"/>
      <c r="E13" s="3"/>
    </row>
    <row r="14" spans="1:5" x14ac:dyDescent="0.2">
      <c r="A14" s="6">
        <v>20</v>
      </c>
      <c r="B14" s="2" t="s">
        <v>24</v>
      </c>
      <c r="C14" s="1"/>
      <c r="D14" s="1"/>
      <c r="E14" s="11"/>
    </row>
    <row r="15" spans="1:5" x14ac:dyDescent="0.2">
      <c r="A15" s="6">
        <v>25</v>
      </c>
      <c r="B15" s="2" t="s">
        <v>24</v>
      </c>
      <c r="C15" s="1"/>
      <c r="D15" s="1"/>
      <c r="E15" s="3"/>
    </row>
  </sheetData>
  <sheetProtection sheet="1"/>
  <phoneticPr fontId="7" type="noConversion"/>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baseColWidth="10" defaultRowHeight="12.75" x14ac:dyDescent="0.2"/>
  <sheetData/>
  <phoneticPr fontId="7"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6</vt:i4>
      </vt:variant>
      <vt:variant>
        <vt:lpstr>Rangos con nombre</vt:lpstr>
      </vt:variant>
      <vt:variant>
        <vt:i4>3</vt:i4>
      </vt:variant>
    </vt:vector>
  </HeadingPairs>
  <TitlesOfParts>
    <vt:vector size="9" baseType="lpstr">
      <vt:lpstr>CONTEXTO ESTRATÉGICO</vt:lpstr>
      <vt:lpstr>MAPEO</vt:lpstr>
      <vt:lpstr>MATRIZ MAPA DE RIESGOS</vt:lpstr>
      <vt:lpstr>CONTROLES</vt:lpstr>
      <vt:lpstr>Evaluacion</vt:lpstr>
      <vt:lpstr>Hoja1</vt:lpstr>
      <vt:lpstr>'MATRIZ MAPA DE RIESGOS'!Área_de_impresión</vt:lpstr>
      <vt:lpstr>'MATRIZ MAPA DE RIESGOS'!RIESGOS</vt:lpstr>
      <vt:lpstr>'MATRIZ MAPA DE RIESGOS'!Títulos_a_imprimir</vt:lpstr>
    </vt:vector>
  </TitlesOfParts>
  <Company>LOTERIA DE BOGOTA</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cripac</dc:creator>
  <cp:lastModifiedBy>Natalia Alvarez Diaz</cp:lastModifiedBy>
  <cp:lastPrinted>2014-04-09T21:09:20Z</cp:lastPrinted>
  <dcterms:created xsi:type="dcterms:W3CDTF">2007-09-04T12:35:26Z</dcterms:created>
  <dcterms:modified xsi:type="dcterms:W3CDTF">2014-05-29T12:47:55Z</dcterms:modified>
</cp:coreProperties>
</file>